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Финансовое управление\ИСПОЛНЕНИЕ БЮДЖЕТА\2023 год\за 2023 год\для Совета депутатов\проект решения\"/>
    </mc:Choice>
  </mc:AlternateContent>
  <xr:revisionPtr revIDLastSave="0" documentId="13_ncr:1_{A56E5F50-AD6A-4E4A-B758-4B0CD15E8AC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ходы 2023г." sheetId="1" r:id="rId1"/>
  </sheets>
  <externalReferences>
    <externalReference r:id="rId2"/>
  </externalReferences>
  <definedNames>
    <definedName name="__Anonymous_Sheet_DB__1" localSheetId="0">#REF!</definedName>
    <definedName name="__Anonymous_Sheet_DB__1">#REF!</definedName>
    <definedName name="_xlnm._FilterDatabase" localSheetId="0" hidden="1">'доходы 2023г.'!$A$9:$HT$42</definedName>
    <definedName name="a" localSheetId="0">#REF!</definedName>
    <definedName name="a">#REF!</definedName>
    <definedName name="Z_391F35BD_9F91_4504_A05C_D406E8D863C9_.wvu.Rows" hidden="1">[1]пр!$62:$64</definedName>
    <definedName name="_xlnm.Print_Titles" localSheetId="0">'доходы 2023г.'!$8:$8</definedName>
    <definedName name="_xlnm.Print_Area" localSheetId="0">'доходы 2023г.'!$A$1:$F$183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42" i="1" l="1"/>
  <c r="E42" i="1"/>
  <c r="C42" i="1"/>
  <c r="F21" i="1" l="1"/>
  <c r="F50" i="1" l="1"/>
  <c r="F51" i="1"/>
  <c r="F54" i="1"/>
  <c r="F55" i="1"/>
  <c r="F56" i="1"/>
  <c r="F57" i="1"/>
  <c r="F58" i="1"/>
  <c r="F60" i="1"/>
  <c r="F61" i="1"/>
  <c r="F62" i="1"/>
  <c r="F63" i="1"/>
  <c r="F64" i="1"/>
  <c r="F65" i="1"/>
  <c r="F66" i="1"/>
  <c r="F67" i="1"/>
  <c r="F69" i="1"/>
  <c r="F70" i="1"/>
  <c r="F71" i="1"/>
  <c r="F72" i="1"/>
  <c r="F73" i="1"/>
  <c r="F74" i="1"/>
  <c r="F75" i="1"/>
  <c r="F76" i="1"/>
  <c r="F77" i="1"/>
  <c r="F78" i="1"/>
  <c r="F79" i="1"/>
  <c r="F81" i="1"/>
  <c r="F82" i="1"/>
  <c r="F83" i="1"/>
  <c r="F84" i="1"/>
  <c r="F85" i="1"/>
  <c r="F86" i="1"/>
  <c r="F87" i="1"/>
  <c r="F88" i="1"/>
  <c r="F89" i="1"/>
  <c r="F90" i="1"/>
  <c r="F92" i="1"/>
  <c r="F93" i="1"/>
  <c r="F94" i="1"/>
  <c r="F95" i="1"/>
  <c r="F96" i="1"/>
  <c r="F98" i="1"/>
  <c r="F100" i="1"/>
  <c r="F101" i="1"/>
  <c r="F102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9" i="1"/>
  <c r="F121" i="1"/>
  <c r="F122" i="1"/>
  <c r="F123" i="1"/>
  <c r="F124" i="1"/>
  <c r="F125" i="1"/>
  <c r="F126" i="1"/>
  <c r="F127" i="1"/>
  <c r="F128" i="1"/>
  <c r="F129" i="1"/>
  <c r="F131" i="1"/>
  <c r="F133" i="1"/>
  <c r="F135" i="1"/>
  <c r="F138" i="1"/>
  <c r="F139" i="1"/>
  <c r="F140" i="1"/>
  <c r="F141" i="1"/>
  <c r="F143" i="1"/>
  <c r="F144" i="1"/>
  <c r="F145" i="1"/>
  <c r="F147" i="1"/>
  <c r="F149" i="1"/>
  <c r="F150" i="1"/>
  <c r="F151" i="1"/>
  <c r="F152" i="1"/>
  <c r="F154" i="1"/>
  <c r="F155" i="1"/>
  <c r="F156" i="1"/>
  <c r="F159" i="1"/>
  <c r="F161" i="1"/>
  <c r="F166" i="1"/>
  <c r="F168" i="1"/>
  <c r="F170" i="1"/>
  <c r="F172" i="1"/>
  <c r="F175" i="1"/>
  <c r="F177" i="1"/>
  <c r="F179" i="1"/>
  <c r="F183" i="1"/>
  <c r="D49" i="1"/>
  <c r="F49" i="1" s="1"/>
  <c r="E49" i="1"/>
  <c r="D53" i="1"/>
  <c r="E53" i="1"/>
  <c r="F53" i="1" s="1"/>
  <c r="D59" i="1"/>
  <c r="E59" i="1"/>
  <c r="D68" i="1"/>
  <c r="E68" i="1"/>
  <c r="F68" i="1" s="1"/>
  <c r="D80" i="1"/>
  <c r="E80" i="1"/>
  <c r="F80" i="1" s="1"/>
  <c r="D91" i="1"/>
  <c r="E91" i="1"/>
  <c r="D97" i="1"/>
  <c r="E97" i="1"/>
  <c r="F97" i="1" s="1"/>
  <c r="D99" i="1"/>
  <c r="D52" i="1" s="1"/>
  <c r="E99" i="1"/>
  <c r="E52" i="1" s="1"/>
  <c r="D104" i="1"/>
  <c r="E104" i="1"/>
  <c r="F104" i="1" s="1"/>
  <c r="D118" i="1"/>
  <c r="F118" i="1" s="1"/>
  <c r="E118" i="1"/>
  <c r="D120" i="1"/>
  <c r="E120" i="1"/>
  <c r="D130" i="1"/>
  <c r="E130" i="1"/>
  <c r="D132" i="1"/>
  <c r="E132" i="1"/>
  <c r="D134" i="1"/>
  <c r="D103" i="1" s="1"/>
  <c r="E134" i="1"/>
  <c r="E103" i="1" s="1"/>
  <c r="D137" i="1"/>
  <c r="E137" i="1"/>
  <c r="D142" i="1"/>
  <c r="E142" i="1"/>
  <c r="F142" i="1" s="1"/>
  <c r="D146" i="1"/>
  <c r="E146" i="1"/>
  <c r="D148" i="1"/>
  <c r="F148" i="1" s="1"/>
  <c r="E148" i="1"/>
  <c r="D153" i="1"/>
  <c r="E153" i="1"/>
  <c r="F153" i="1" s="1"/>
  <c r="D158" i="1"/>
  <c r="E158" i="1"/>
  <c r="D160" i="1"/>
  <c r="E160" i="1"/>
  <c r="D163" i="1"/>
  <c r="E163" i="1"/>
  <c r="D165" i="1"/>
  <c r="E165" i="1"/>
  <c r="D167" i="1"/>
  <c r="E167" i="1"/>
  <c r="D169" i="1"/>
  <c r="E169" i="1"/>
  <c r="D171" i="1"/>
  <c r="E171" i="1"/>
  <c r="D174" i="1"/>
  <c r="E174" i="1"/>
  <c r="D176" i="1"/>
  <c r="E176" i="1"/>
  <c r="D178" i="1"/>
  <c r="E178" i="1"/>
  <c r="D180" i="1"/>
  <c r="E180" i="1"/>
  <c r="D182" i="1"/>
  <c r="E182" i="1"/>
  <c r="C182" i="1"/>
  <c r="C180" i="1"/>
  <c r="C178" i="1"/>
  <c r="C176" i="1"/>
  <c r="C174" i="1"/>
  <c r="C173" i="1" s="1"/>
  <c r="C171" i="1"/>
  <c r="C169" i="1"/>
  <c r="C167" i="1"/>
  <c r="C165" i="1"/>
  <c r="C163" i="1"/>
  <c r="C160" i="1"/>
  <c r="C158" i="1"/>
  <c r="C157" i="1"/>
  <c r="C153" i="1"/>
  <c r="C148" i="1"/>
  <c r="C146" i="1"/>
  <c r="C142" i="1"/>
  <c r="C137" i="1"/>
  <c r="C136" i="1"/>
  <c r="C134" i="1"/>
  <c r="C132" i="1"/>
  <c r="C130" i="1"/>
  <c r="C120" i="1"/>
  <c r="C118" i="1"/>
  <c r="C104" i="1"/>
  <c r="C99" i="1"/>
  <c r="C97" i="1"/>
  <c r="C91" i="1"/>
  <c r="C80" i="1"/>
  <c r="C68" i="1"/>
  <c r="C59" i="1"/>
  <c r="C53" i="1"/>
  <c r="C49" i="1"/>
  <c r="F132" i="1" l="1"/>
  <c r="F59" i="1"/>
  <c r="F120" i="1"/>
  <c r="F91" i="1"/>
  <c r="C103" i="1"/>
  <c r="D136" i="1"/>
  <c r="F137" i="1"/>
  <c r="C52" i="1"/>
  <c r="C48" i="1" s="1"/>
  <c r="C162" i="1"/>
  <c r="E173" i="1"/>
  <c r="E157" i="1"/>
  <c r="F99" i="1"/>
  <c r="F52" i="1"/>
  <c r="F103" i="1"/>
  <c r="F130" i="1"/>
  <c r="F146" i="1"/>
  <c r="E136" i="1"/>
  <c r="F158" i="1"/>
  <c r="D157" i="1"/>
  <c r="F160" i="1"/>
  <c r="F165" i="1"/>
  <c r="F167" i="1"/>
  <c r="F169" i="1"/>
  <c r="E162" i="1"/>
  <c r="D162" i="1"/>
  <c r="F171" i="1"/>
  <c r="F174" i="1"/>
  <c r="F176" i="1"/>
  <c r="F178" i="1"/>
  <c r="D173" i="1"/>
  <c r="F182" i="1"/>
  <c r="F134" i="1"/>
  <c r="D48" i="1"/>
  <c r="C47" i="1" l="1"/>
  <c r="F136" i="1"/>
  <c r="E48" i="1"/>
  <c r="E47" i="1" s="1"/>
  <c r="F157" i="1"/>
  <c r="F162" i="1"/>
  <c r="F173" i="1"/>
  <c r="D47" i="1"/>
  <c r="F27" i="1"/>
  <c r="F28" i="1"/>
  <c r="F29" i="1"/>
  <c r="F30" i="1"/>
  <c r="F32" i="1"/>
  <c r="F34" i="1"/>
  <c r="F36" i="1"/>
  <c r="F37" i="1"/>
  <c r="F39" i="1"/>
  <c r="F40" i="1"/>
  <c r="F41" i="1"/>
  <c r="F44" i="1"/>
  <c r="F45" i="1"/>
  <c r="F46" i="1"/>
  <c r="D15" i="1"/>
  <c r="E15" i="1"/>
  <c r="D18" i="1"/>
  <c r="E18" i="1"/>
  <c r="D20" i="1"/>
  <c r="E20" i="1"/>
  <c r="F20" i="1" s="1"/>
  <c r="D26" i="1"/>
  <c r="E26" i="1"/>
  <c r="D31" i="1"/>
  <c r="E31" i="1"/>
  <c r="D33" i="1"/>
  <c r="E33" i="1"/>
  <c r="D35" i="1"/>
  <c r="E35" i="1"/>
  <c r="F35" i="1" s="1"/>
  <c r="D38" i="1"/>
  <c r="E38" i="1"/>
  <c r="F38" i="1" s="1"/>
  <c r="F42" i="1"/>
  <c r="F25" i="1"/>
  <c r="F24" i="1"/>
  <c r="F23" i="1"/>
  <c r="F19" i="1"/>
  <c r="F18" i="1"/>
  <c r="F17" i="1"/>
  <c r="F16" i="1"/>
  <c r="C38" i="1"/>
  <c r="C35" i="1"/>
  <c r="C26" i="1"/>
  <c r="C15" i="1"/>
  <c r="F48" i="1" l="1"/>
  <c r="F33" i="1"/>
  <c r="F31" i="1"/>
  <c r="D14" i="1"/>
  <c r="D11" i="1"/>
  <c r="D10" i="1" s="1"/>
  <c r="E14" i="1"/>
  <c r="F14" i="1" s="1"/>
  <c r="E11" i="1"/>
  <c r="E12" i="1" s="1"/>
  <c r="F47" i="1"/>
  <c r="F26" i="1"/>
  <c r="F15" i="1"/>
  <c r="E13" i="1"/>
  <c r="D13" i="1"/>
  <c r="C33" i="1"/>
  <c r="D12" i="1" l="1"/>
  <c r="E10" i="1"/>
  <c r="F10" i="1" s="1"/>
  <c r="F12" i="1"/>
  <c r="F11" i="1"/>
  <c r="F13" i="1"/>
  <c r="C20" i="1"/>
  <c r="C18" i="1" l="1"/>
  <c r="C31" i="1"/>
  <c r="C14" i="1" s="1"/>
  <c r="C13" i="1" l="1"/>
  <c r="C11" i="1"/>
  <c r="C10" i="1" s="1"/>
  <c r="C12" i="1" l="1"/>
</calcChain>
</file>

<file path=xl/sharedStrings.xml><?xml version="1.0" encoding="utf-8"?>
<sst xmlns="http://schemas.openxmlformats.org/spreadsheetml/2006/main" count="325" uniqueCount="243">
  <si>
    <t xml:space="preserve"> 000 1 00 00000 00 0000 000</t>
  </si>
  <si>
    <t>НАЛОГОВЫЕ И НЕНАЛОГОВЫЕ ДОХОДЫ</t>
  </si>
  <si>
    <r>
      <t>НАЛОГОВЫЕ И НЕНАЛОГОВЫЕ ДОХОДЫ</t>
    </r>
    <r>
      <rPr>
        <sz val="11"/>
        <rFont val="Times New Roman"/>
        <family val="1"/>
        <charset val="204"/>
      </rPr>
      <t xml:space="preserve"> (без учета НДФЛ по доп.нормативу)</t>
    </r>
  </si>
  <si>
    <t>НАЛОГОВЫЕ ДОХОДЫ</t>
  </si>
  <si>
    <t>НЕНАЛОГОВЫЕ ДОХОДЫ</t>
  </si>
  <si>
    <t xml:space="preserve"> 000 1 01 00000 00 0000 000</t>
  </si>
  <si>
    <t>НАЛОГИ НА ПРИБЫЛЬ, ДОХОДЫ</t>
  </si>
  <si>
    <t xml:space="preserve"> 182 1 01 02000 01 0000 110</t>
  </si>
  <si>
    <t>Налог на доходы физических лиц</t>
  </si>
  <si>
    <t xml:space="preserve">Налог на доходы физических лиц по дополнительному нормативу </t>
  </si>
  <si>
    <t>НАЛОГИ НА ТОВАРЫ (РАБОТЫ, УСЛУГИ) РЕАЛИЗУЕМЫЕ НА ТЕРРИТОРИИ РОССИЙСКОЙ ФЕДЕРАЦИИ)</t>
  </si>
  <si>
    <t xml:space="preserve"> 182 1 05 00000 00 0000 000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</si>
  <si>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</si>
  <si>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</si>
  <si>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</si>
  <si>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</si>
  <si>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 xml:space="preserve"> 000 1 08 00000 00 0000 000</t>
  </si>
  <si>
    <t xml:space="preserve"> 000 1 11 00000 00 0000 000</t>
  </si>
  <si>
    <t>ДОХОДЫ ОТ ИСПОЛЬЗОВАНИЯ ИМУЩЕСТВА, НАХОДЯЩЕГОСЯ В ГОСУДАРСТВЕННОЙ И МУНИЦИПАЛЬНОЙ СОБСТВЕННОСТИ</t>
  </si>
  <si>
    <t xml:space="preserve"> 000 1 11 05010 00 0000 120</t>
  </si>
  <si>
    <t xml:space="preserve"> 919 1 11 05035 05 0000 120 </t>
  </si>
  <si>
    <t xml:space="preserve"> 000 1 12 00000 00 0000 000</t>
  </si>
  <si>
    <t>ПЛАТЕЖИ ПРИ ПОЛЬЗОВАНИИ ПРИРОДНЫМИ РЕСУРСАМИ</t>
  </si>
  <si>
    <t xml:space="preserve"> 048 1 12 01000 01 0000 120</t>
  </si>
  <si>
    <t>Плата за негативное воздействие на окружающую среду</t>
  </si>
  <si>
    <t xml:space="preserve"> 000 1 14 00000 00 0000 000</t>
  </si>
  <si>
    <t>ДОХОДЫ ОТ ПРОДАЖИ МАТЕРИАЛЬНЫХ И НЕМАТЕРИАЛЬНЫХ АКТИВОВ</t>
  </si>
  <si>
    <t>919 1 14 02053 05 0000 410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</si>
  <si>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</si>
  <si>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000 1 14 06010 00 0000 430</t>
  </si>
  <si>
    <t xml:space="preserve"> 000 1 16 00000 00 0000 000</t>
  </si>
  <si>
    <t>ШТРАФЫ, САНКЦИИ, ВОЗМЕЩЕНИЕ УЩЕРБА</t>
  </si>
  <si>
    <t>ПРОЧИЕ НЕНАЛОГОВЫЕ ДОХОДЫ</t>
  </si>
  <si>
    <t>Приложение 1</t>
  </si>
  <si>
    <t>Акцизы по подакцизным товарам (продукции), производимым на территории Российской Федерации</t>
  </si>
  <si>
    <t xml:space="preserve"> 182 1 03 00000 00 0000 000</t>
  </si>
  <si>
    <t>182 1 03 02000 01 0000 110</t>
  </si>
  <si>
    <t>182 1 05 01000 00 0000 110</t>
  </si>
  <si>
    <t>182 1 05 02000 02 0000 110</t>
  </si>
  <si>
    <t>182 1 05 03000 01 0000 110</t>
  </si>
  <si>
    <t>182 1 05 04000 02 0000 110</t>
  </si>
  <si>
    <t>ГОСУДАРСТВЕННАЯ ПОШЛИНА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</si>
  <si>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</si>
  <si>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</si>
  <si>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государственная собственность на которые не разграничена</t>
  </si>
  <si>
    <t>000 1 17 00000 00 0000 000</t>
  </si>
  <si>
    <t>Налог, взимаемый в связи с применением упрощенной системы налогообложения</t>
  </si>
  <si>
    <t xml:space="preserve"> 000 1 13 00000 00 0000 000</t>
  </si>
  <si>
    <t>ДОХОДЫ ОТ ОКАЗАНИЯ ПЛАТНЫХ УСЛУГ И КОМПЕНСАЦИИ ЗАТРАТ ГОСУДАРСТВА</t>
  </si>
  <si>
    <t>923 1 11 03050 05 0000 120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</si>
  <si>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</si>
  <si>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Прочие неналоговые доходы бюджетов муниципальных районов</t>
  </si>
  <si>
    <t>919 1 17 05050 05 0000 180</t>
  </si>
  <si>
    <t>924 1 17 05050 05 0000 180</t>
  </si>
  <si>
    <t>918 1 13 02995 05 0000 130</t>
  </si>
  <si>
    <t>Прочие доходы от компенсации затрат бюджетов муниципальных районов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</si>
  <si>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</si>
  <si>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</si>
  <si>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841 1 16 01083 01 0000 140</t>
  </si>
  <si>
    <t>912 1 17 05050 05 0000 180</t>
  </si>
  <si>
    <t xml:space="preserve"> 919 1 11 07015 05 0000 120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</si>
  <si>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</si>
  <si>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>000 1 16 11050 01 0000 140</t>
  </si>
  <si>
    <t>к Решению об исполнении бюджета</t>
  </si>
  <si>
    <t>МО "Кабанский район " за 2023 год"</t>
  </si>
  <si>
    <t>от ______________2024 года № ____</t>
  </si>
  <si>
    <t>Код дохода по бюджетной классификации</t>
  </si>
  <si>
    <t>Наименование показателя</t>
  </si>
  <si>
    <t xml:space="preserve">Утвержденные бюджетные назначения согласно Решения Совета депутатов на 2023 год, тыс. руб. </t>
  </si>
  <si>
    <t>Утвержденные бюджетные назначения по отчету ф. 0503117 на 2023 год,
тыс. руб.</t>
  </si>
  <si>
    <t>Процент  исполнения, %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</si>
  <si>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</si>
  <si>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</si>
  <si>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</si>
  <si>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</si>
  <si>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</si>
  <si>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субъектов Российской Федерации и муниципальных образований</t>
  </si>
  <si>
    <t>923 2 02 15001 05 0000 150</t>
  </si>
  <si>
    <t>Дотация на выравнивание бюджетной обеспеченности муниципальных районов (городских округов)</t>
  </si>
  <si>
    <t>923 2 02 15002 05 0000 150</t>
  </si>
  <si>
    <t>Дотация на подержку мер по обеспечению сбалансированности местных бюджетов</t>
  </si>
  <si>
    <t>2 02 20000 00 0000 150</t>
  </si>
  <si>
    <t>Субсидии бюджетам бюджетной системы Российской Федерации (межбюджетные субсидии)</t>
  </si>
  <si>
    <t>Итого</t>
  </si>
  <si>
    <t>912 2 02 25576 05 0000 150</t>
  </si>
  <si>
    <t>Субсидии на обеспечение комплексного развития сельских территорий (создание и обустройство некоммерческих детских игровых и спортивных площадок в поселениях)</t>
  </si>
  <si>
    <t>912 2 02 29999 05 0000 150</t>
  </si>
  <si>
    <t>Субсидия на обеспечение профессиональной переподготовки, повышения квалификации лиц, замещающих выборные муниципальные должности, и муниципальных служащих</t>
  </si>
  <si>
    <t>Субсидии на финансовое обеспечение затрат юридических лиц по организации занятости работников рыбохозяйственных организаций в период введения ограничения добычи (вылова) и реализации омуля в Республике Бурятия на 2023 год</t>
  </si>
  <si>
    <t>Субсидии бюджетам муниципальных образований на лучшее событийное тематическое мероприятие в сельской местности</t>
  </si>
  <si>
    <t>Субсидия на развитие общественной инфраструктуры</t>
  </si>
  <si>
    <t>914 2 02 25467 05 0000 150</t>
  </si>
  <si>
    <t>Субсидия на обеспечение развития и укрепления материально-технической базы домов культуры в населенных пунктов с числом жителей до 50 тысяч человек</t>
  </si>
  <si>
    <t>914 2 02 25497 05 0000 150</t>
  </si>
  <si>
    <t xml:space="preserve">Субсидия на реализацию мероприятий по обеспечению жильем молодых семей </t>
  </si>
  <si>
    <t>914 2 02 25513 05 0000 150</t>
  </si>
  <si>
    <t>Субсидии на мероприятие по развитию сети учреждений культурно-досугового типа</t>
  </si>
  <si>
    <t>914 2 02 25519 05 0000 150</t>
  </si>
  <si>
    <t>Субсидияи на государственную поддержку отрасли культуры</t>
  </si>
  <si>
    <t>914 2 02 29999 05 0000 150</t>
  </si>
  <si>
    <t xml:space="preserve">Субсидия  на повышение средней заработной платы педагогических работников муниципальных учреждений дополнительного образования отрасли "Культура" в целях выполнения Указа президента Российской Федерации от 01.06.2012 года № 761 "О национальной стратегии действий в интересах детей на 2012-2017 годы " </t>
  </si>
  <si>
    <t>Субсидия на реализацию мероприятий регионального проекта "Социальная активность"</t>
  </si>
  <si>
    <t>Субсидии бюджетам муниципальных образований на укрепление материально-технической базы в отрасли «Культура»</t>
  </si>
  <si>
    <t>Субсидия  на повышение средней заработной платы работников муниципальных учреждений культуры</t>
  </si>
  <si>
    <t>915 2 02 25098 05 0000 150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</si>
  <si>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</si>
  <si>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915 2 02 25304 05 0000 150</t>
  </si>
  <si>
    <t>Субсидия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</si>
  <si>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915 2 02 25750 05 0000 150</t>
  </si>
  <si>
    <t>Реализация мероприятий по модернизации школьных систем образования</t>
  </si>
  <si>
    <t>915 2 02 29999 05 0000 150</t>
  </si>
  <si>
    <t>Субсидии на капитальный ремонт муниципальных дошкольных образовательных организаций</t>
  </si>
  <si>
    <t>Субсидия на обеспечение компенсации 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</si>
  <si>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</si>
  <si>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Субсидия на оплату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</si>
  <si>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Субсидии бюджетам муниципальных образований на капитальный ремонт муниципальных общеобразовательных организаций и (или) муниципальных образовательных организаций дополнительного образования</t>
  </si>
  <si>
    <t>Субсидия на организацию горячего питания обучающихся, получающих основное общее, среднее общее образование в муниципальных образовательных организациях</t>
  </si>
  <si>
    <t>Субсидия на увеличение фонда оплаты труда педагогических работников муниципальных организаций дополнительного образования</t>
  </si>
  <si>
    <t>2 02 29999 05 0000 150</t>
  </si>
  <si>
    <t>Субсидия на обеспечение  муниципальных дошкольных и общеобразовательных организаций педагогическими работниками</t>
  </si>
  <si>
    <t>918 202 20299 05 0000 150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</si>
  <si>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 с учетом необходимости развития малоэтажного жилищного строительства за счет средств, поступивших от Фонда развития территорий</t>
  </si>
  <si>
    <t>918 2 02 25243 05 0000 150</t>
  </si>
  <si>
    <t>Субсидия на строительство и реконструкцию (модернизацию) объектов питьевого водоснабжения</t>
  </si>
  <si>
    <t>918 2 02 25372 05 0000 150</t>
  </si>
  <si>
    <t>Субсидия на развитие транспортной инфраструктуры на сельских территориях</t>
  </si>
  <si>
    <t>918 2 02 27112 05 0000 150</t>
  </si>
  <si>
    <t xml:space="preserve">Субсидия бюджетам муниципальных образований на модернизацию объектов водоснабжения </t>
  </si>
  <si>
    <t>918 2 02 29999 05 0000 150</t>
  </si>
  <si>
    <t>Субсидия на дорожную деятельность в отношении автомобильных дорог общего пользования местного значения</t>
  </si>
  <si>
    <t>Субсидия бюджетам муниципальных образований для проведения мероприятий, связанных с накоплением (в том числе раздельному накоплению) твердых коммунальных отходов, на 2023 год</t>
  </si>
  <si>
    <t>Субсидия  на выполнение расходных обязательств муниципальных образований на содержание объектов размещения твердых коммунальных отходов</t>
  </si>
  <si>
    <t>Субсидии  бюджетам муниципальных образований (городских округов) на мероприятия по ликвидации несанкционированных свалок по решению суда</t>
  </si>
  <si>
    <t>Субсидии бюджетам муниципальных образований (городских округов) на мероприятия по разработке проектной документации на рекультивацию несанкционированных свалок</t>
  </si>
  <si>
    <t>Субсидия 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</si>
  <si>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919 2 02 25511 05 0000 150</t>
  </si>
  <si>
    <t>Субсидия на комплексные кадастровые работы, финансируемые из средств республиканского бюджета</t>
  </si>
  <si>
    <t>Субсидия на проведение кадастровых работ по формированию земельных участков для реализации Закона Республики Бурятия от 16 октября 2002 года № 115-III «О бесплатном предоставлении в собственность земельных участков, находящихся в государственной и муниципальной собственности»</t>
  </si>
  <si>
    <t>919 2 02 25555 05 0000 150</t>
  </si>
  <si>
    <t xml:space="preserve">Субсидия на поддержку программ формирования современной городской среды </t>
  </si>
  <si>
    <t>919 2 02 25599 05 0000 150</t>
  </si>
  <si>
    <t>Субсидия на подготовку проектов межевания земельных участков и на проведение кадастровых работ</t>
  </si>
  <si>
    <t>919 2 02 29999 05 0000 150</t>
  </si>
  <si>
    <t xml:space="preserve">Субсидия на подготовку проектов межевания и проведение кадастровых  работ в отношении земельных участков, выделяемых в счет земельных долей </t>
  </si>
  <si>
    <t>923 2 02 29999 05 0000 150</t>
  </si>
  <si>
    <t>Субсидия на софинансирование расходных обязательств муницпальных районов (городских округов) на содержание и обеспечение деятельности (оказание услуг) муниципальных учреждений</t>
  </si>
  <si>
    <t>924 2 02 25081 05 0000 150</t>
  </si>
  <si>
    <t>Субсидии на государственную поддержку организаций, входящих в систему спортивной подготовки</t>
  </si>
  <si>
    <t>924 2 02 29999 05 0000 150</t>
  </si>
  <si>
    <t>Субсидия на содержание инструкторов по физической культуре и спорту</t>
  </si>
  <si>
    <t>Субсидия муниципальным учреждениям, реализующим программы спортивной подготовки</t>
  </si>
  <si>
    <t>2 02 30000 00 0000 150</t>
  </si>
  <si>
    <t>Субвенции бюджетам бюджетной системы Российской Федерации</t>
  </si>
  <si>
    <t>912 2 02 30024 05 0000 150</t>
  </si>
  <si>
    <t>Субвенция  на осуществление государственных полномочий по хранению, комплектованию, учету и использованию архивных документов Республики Бурятия</t>
  </si>
  <si>
    <t xml:space="preserve">Субвенция на осуществление отдельных государственных полномочий по уведомительной регистрации коллективных договоров </t>
  </si>
  <si>
    <t>Субвенция на осуществление государственных полномочий по созданию и организации деятельности административных комиссий</t>
  </si>
  <si>
    <t>Субвенция на осуществление отдельного государственного полномочия  по поддержке сельского хозяйства</t>
  </si>
  <si>
    <t>Субвенция  на  администрирование отдельного государственного полномочия  по поддержке сельского хозяйства</t>
  </si>
  <si>
    <t>Субвенция на осуществление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</si>
  <si>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>Субвенция на администрирование отдельного государственного полномочия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</si>
  <si>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>Субвенция на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</si>
  <si>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Субвенция  на осуществление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</si>
  <si>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Субвенция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</si>
  <si>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 xml:space="preserve">Субвенция на осуществление государственных полномочий по организации и осуществлению деятельности по опеке и попечительству в Республике Бурятия </t>
  </si>
  <si>
    <t>Субвенция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</si>
  <si>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912 2 02 35120 05 0000 150</t>
  </si>
  <si>
    <t>Субвенция  на составление (изменение, дополнение) списков кандидатов в присяжные заседатели судов общей юрисдикции в Российской Федерации</t>
  </si>
  <si>
    <t>914 2 02 30024 05 0000 150</t>
  </si>
  <si>
    <t>Субвенция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</si>
  <si>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915 2 02 30021 05 0000 150</t>
  </si>
  <si>
    <t>Субвенция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</si>
  <si>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915 2 02 30024 05 0000 150</t>
  </si>
  <si>
    <t xml:space="preserve">Субвенция на финансовое обеспечение получения дошкольного образования в муниципальных образовательных организациях </t>
  </si>
  <si>
    <t>Субвенция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</si>
  <si>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Субвенция на администрирование передаваемых органам местного самоуправления государственных полномочий по Закону Республики Бурятия от 08.07.2008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</si>
  <si>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Субвенция на администрирование передаваемых органам местного самоуправления государственных полномочий по организации и обеспечению отдыха и оздоровления детей</t>
  </si>
  <si>
    <t>Субвенция на 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 на территории Республики Бурятия</t>
  </si>
  <si>
    <t>915 2 02 39999 05 0000 150</t>
  </si>
  <si>
    <t xml:space="preserve">Субвенция  на обеспечение прав детей, находящихся в трудной жизненой ситуации на отдых и оздоровление </t>
  </si>
  <si>
    <t>Субвенция на организацию деятельности по обеспечению прав детей, находящихся в трудной жизненой ситуации на отдых и оздоровление</t>
  </si>
  <si>
    <t>Субвенция на 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</si>
  <si>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919 2 02 30024 05 0000 150</t>
  </si>
  <si>
    <t>Субвенция  на 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</si>
  <si>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923 2 02 30024 05 0000 150</t>
  </si>
  <si>
    <t>Субвенция  на осуществление государственных полномочий по расчету и предоставлению дотаций поселениям</t>
  </si>
  <si>
    <t>924 2 02 30024 05 0000 150</t>
  </si>
  <si>
    <t>Субвенция на предоставление мер социальной поддержки по оплате коммунальных услуг переведенным специалистам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проживающим и работающим в сельских населенных пунктах, рабочих поселках (поселках городского типа) на территории Республики Бурятия</t>
  </si>
  <si>
    <t>2 02 40000 00 0000 150</t>
  </si>
  <si>
    <t>Иные межбюджетные трансферты</t>
  </si>
  <si>
    <t>912 2 02 49999 05 0000 150</t>
  </si>
  <si>
    <t>Иные межбюджетные трансферты для премирования победителей и призеров республиканского конкурса "Лучшее территориальное общественное самоуправление"</t>
  </si>
  <si>
    <t>Иные межбюджетные трансферты бюджетам муниципальных районов (городских округов) в Республике Бурятия по обеспечению твердым топливом отдельных категорий граждан</t>
  </si>
  <si>
    <t>Иные межбюджетные трансферты бюджетам муниципальных районов (городских округов) в центральной экологической зоне Байкальской природной территории в Республике Бурятия на возмещение затрат граждан на оплату услуг по доставке твердого топлива</t>
  </si>
  <si>
    <t>Иные межбюджетные трансферты за достижение показателей деятельности органов исполнительной власти Республики Бурятия (муниципальные команды)</t>
  </si>
  <si>
    <t>915 2 02 45179 05 0000 150</t>
  </si>
  <si>
    <t xml:space="preserve"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</si>
  <si>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915 2 02 45303 05 0000 150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</si>
  <si>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 муниципальных общеобразовательных учреждений</t>
  </si>
  <si>
    <t>915 2 02 49999 05 0000 150</t>
  </si>
  <si>
    <t>Иные межбюджетные трансферты на 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</si>
  <si>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918 2 02 49999 05 0000 150</t>
  </si>
  <si>
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</si>
  <si>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919 2 02 40014 05 0000 150</t>
  </si>
  <si>
    <t xml:space="preserve">Межбюджетные трансферты, передаваемые из бюджетов поселений на осуществления части полномочий по решению вопросов местного значения в соответствии с заключенными соглашениями </t>
  </si>
  <si>
    <t>919 2 02 45505 05 0000 150</t>
  </si>
  <si>
    <t>Иные межбюджетные трансферты муниципальным образованиям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</si>
  <si>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919 2 02 49999 05 0000 150</t>
  </si>
  <si>
    <t>Приобретение подвижного состава пассажирского транспорта общего пользования (за счет специального казначейского кредита)</t>
  </si>
  <si>
    <t>Иные межбюджетные трансферты муниципальным образованиям Республики Бурятия в 2023 году на приобретение жилых помещений с целью создания муниципальных специализированных жилищных фондов</t>
  </si>
  <si>
    <t>923 2 02 40014 05 0000 150</t>
  </si>
  <si>
    <t>Межбюджетные трансферты, передаваемые из бюджетов поселений на осуществления части полномочий по решению вопросов местного значения в соответствии с заключенными соглашениями</t>
  </si>
  <si>
    <t>923 2 02 49999 05 0000 150</t>
  </si>
  <si>
    <t>Иные межбюджетные трансферты на финансовое обеспечение расходных обязательств, возникающих при выполнении полномочий по решению вопросов местного значения</t>
  </si>
  <si>
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</si>
  <si>
    <t>2 04 00000 05 0000 150</t>
  </si>
  <si>
    <t>Безвозмездные поступления от негосударственных организаций</t>
  </si>
  <si>
    <t>912 2 04 05099 05 0000 150</t>
  </si>
  <si>
    <t xml:space="preserve">Безвозмездные поступления от негосударственных организаций в бюджеты муниципальных районов </t>
  </si>
  <si>
    <t>915 2 04 05099 05 0000 150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</si>
  <si>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</si>
  <si>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</si>
  <si>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914 2 18 60010 05 0000 150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</si>
  <si>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</si>
  <si>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915 2 18 05020 05 0000 150</t>
  </si>
  <si>
    <t>Доходы бюджетов муниципальных районов от возврата автономными учреждениями остатков субсидий прошлых лет</t>
  </si>
  <si>
    <t>918 2 18 60010 05 0000 150</t>
  </si>
  <si>
    <t>919 2 18 60010 05 0000 150</t>
  </si>
  <si>
    <t>923 2 18 60010 05 0000 150</t>
  </si>
  <si>
    <t>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</si>
  <si>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</si>
  <si>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912 2 19 60010 05 0000 100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</si>
  <si>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</si>
  <si>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915 2 19 60010 05 0000 100</t>
  </si>
  <si>
    <t>918 2 19 60010 05 0000 100</t>
  </si>
  <si>
    <t>919 2 19 60010 05 0000 100</t>
  </si>
  <si>
    <t>923 2 19 60010 05 0000 100</t>
  </si>
  <si>
    <t xml:space="preserve"> 000 8 50 00000 00 0000 000</t>
  </si>
  <si>
    <t>ДОХОДЫ БЮДЖЕТА - ВСЕГО</t>
  </si>
  <si>
    <t>919 1 17 01050 05 0000 180</t>
  </si>
  <si>
    <t>Невыясненные поступления, зачисляемые в бюджеты муниципальных районов</t>
  </si>
  <si>
    <t>Исполнение
за 2023год,
тыс. руб.</t>
  </si>
  <si>
    <t xml:space="preserve">Доходы бюджета МО «Кабанский район» по кодам классификации доходов бюджетов за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</si>
</sst>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"/>
    <numFmt numFmtId="165" formatCode="#,##0.00000"/>
    <numFmt numFmtId="166" formatCode="_-* #,##0.0_-;\-* #,##0.0_-;_-* &quot;-&quot;??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5"/>
      <name val="Times New Roman"/>
      <family val="1"/>
      <charset val="204"/>
    </font>
    <font>
      <b/>
      <i/>
      <sz val="15"/>
      <name val="Times New Roman"/>
      <family val="1"/>
      <charset val="204"/>
    </font>
    <font>
      <sz val="10"/>
      <name val="Segoe UI"/>
      <family val="2"/>
      <charset val="204"/>
    </font>
    <font>
      <sz val="1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</borders>
  <cellStyleXfs count="8">
    <xf numFmtId="0" fontId="0" fillId="0" borderId="0"/>
    <xf numFmtId="0" fontId="1" fillId="0" borderId="0"/>
    <xf numFmtId="0" fontId="7" fillId="0" borderId="0" applyBorder="0" applyProtection="0"/>
    <xf numFmtId="0" fontId="8" fillId="0" borderId="0"/>
    <xf numFmtId="43" fontId="9" fillId="0" borderId="0" applyFont="0" applyFill="0" applyBorder="0" applyAlignment="0" applyProtection="0"/>
    <xf numFmtId="164" fontId="10" fillId="3" borderId="0">
      <alignment horizontal="right" vertical="center"/>
    </xf>
    <xf numFmtId="164" fontId="10" fillId="3" borderId="0">
      <alignment horizontal="right" vertical="top"/>
    </xf>
    <xf numFmtId="0" fontId="11" fillId="3" borderId="0">
      <alignment horizontal="center" vertical="top" wrapText="1"/>
    </xf>
  </cellStyleXfs>
  <cellXfs count="88">
    <xf numFmtId="0" fontId="0" fillId="0" borderId="0" xfId="0"/>
    <xf numFmtId="0" fontId="3" fillId="0" borderId="0" xfId="1" applyFont="1"/>
    <xf numFmtId="0" fontId="2" fillId="0" borderId="0" xfId="1" applyFont="1"/>
    <xf numFmtId="164" fontId="3" fillId="2" borderId="0" xfId="1" applyNumberFormat="1" applyFont="1" applyFill="1" applyAlignment="1">
      <alignment horizontal="right" vertical="center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vertical="center"/>
    </xf>
    <xf numFmtId="165" fontId="3" fillId="0" borderId="0" xfId="1" applyNumberFormat="1" applyFont="1"/>
    <xf numFmtId="0" fontId="2" fillId="0" borderId="0" xfId="1" applyFont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164" fontId="15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center" vertical="center" wrapText="1"/>
    </xf>
    <xf numFmtId="4" fontId="3" fillId="0" borderId="0" xfId="1" applyNumberFormat="1" applyFont="1"/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vertical="center"/>
    </xf>
    <xf numFmtId="0" fontId="2" fillId="2" borderId="7" xfId="1" applyFont="1" applyFill="1" applyBorder="1" applyAlignment="1">
      <alignment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vertical="center"/>
    </xf>
    <xf numFmtId="0" fontId="2" fillId="2" borderId="7" xfId="1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vertical="center" wrapText="1"/>
    </xf>
    <xf numFmtId="0" fontId="2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 vertical="center"/>
    </xf>
    <xf numFmtId="0" fontId="3" fillId="2" borderId="8" xfId="1" applyFont="1" applyFill="1" applyBorder="1" applyAlignment="1">
      <alignment vertical="center" wrapText="1"/>
    </xf>
    <xf numFmtId="0" fontId="2" fillId="2" borderId="3" xfId="1" applyFont="1" applyFill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0" fontId="3" fillId="2" borderId="11" xfId="1" applyFont="1" applyFill="1" applyBorder="1" applyAlignment="1">
      <alignment vertical="center"/>
    </xf>
    <xf numFmtId="0" fontId="2" fillId="2" borderId="2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4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12" fillId="2" borderId="2" xfId="2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center" vertical="center" wrapText="1"/>
    </xf>
    <xf numFmtId="164" fontId="3" fillId="0" borderId="0" xfId="6" applyFont="1" applyFill="1">
      <alignment horizontal="right" vertical="top"/>
    </xf>
    <xf numFmtId="0" fontId="2" fillId="0" borderId="2" xfId="2" applyFont="1" applyBorder="1" applyAlignment="1">
      <alignment horizontal="center" vertical="center"/>
    </xf>
    <xf numFmtId="0" fontId="2" fillId="0" borderId="2" xfId="2" applyFont="1" applyBorder="1" applyAlignment="1">
      <alignment horizontal="justify" vertical="center"/>
    </xf>
    <xf numFmtId="0" fontId="3" fillId="2" borderId="2" xfId="0" applyFont="1" applyFill="1" applyBorder="1" applyAlignment="1">
      <alignment horizontal="justify" vertical="center" wrapText="1"/>
    </xf>
    <xf numFmtId="3" fontId="3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vertical="center" wrapText="1"/>
    </xf>
    <xf numFmtId="164" fontId="17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2" fillId="2" borderId="9" xfId="1" applyFont="1" applyFill="1" applyBorder="1" applyAlignment="1">
      <alignment vertical="center"/>
    </xf>
    <xf numFmtId="0" fontId="2" fillId="2" borderId="2" xfId="1" applyFont="1" applyFill="1" applyBorder="1" applyAlignment="1">
      <alignment vertical="center"/>
    </xf>
    <xf numFmtId="0" fontId="3" fillId="2" borderId="2" xfId="1" applyFont="1" applyFill="1" applyBorder="1" applyAlignment="1">
      <alignment vertical="center"/>
    </xf>
    <xf numFmtId="0" fontId="3" fillId="2" borderId="9" xfId="1" applyFont="1" applyFill="1" applyBorder="1" applyAlignment="1">
      <alignment vertical="center" wrapText="1"/>
    </xf>
    <xf numFmtId="0" fontId="2" fillId="2" borderId="8" xfId="1" applyFont="1" applyFill="1" applyBorder="1" applyAlignment="1">
      <alignment vertical="center"/>
    </xf>
    <xf numFmtId="164" fontId="4" fillId="0" borderId="2" xfId="1" applyNumberFormat="1" applyFont="1" applyBorder="1" applyAlignment="1">
      <alignment vertical="center"/>
    </xf>
    <xf numFmtId="164" fontId="4" fillId="2" borderId="5" xfId="1" applyNumberFormat="1" applyFont="1" applyFill="1" applyBorder="1" applyAlignment="1">
      <alignment vertical="center"/>
    </xf>
    <xf numFmtId="164" fontId="4" fillId="2" borderId="2" xfId="1" applyNumberFormat="1" applyFont="1" applyFill="1" applyBorder="1" applyAlignment="1">
      <alignment vertical="center"/>
    </xf>
    <xf numFmtId="164" fontId="6" fillId="2" borderId="2" xfId="1" applyNumberFormat="1" applyFont="1" applyFill="1" applyBorder="1" applyAlignment="1">
      <alignment vertical="center"/>
    </xf>
    <xf numFmtId="164" fontId="4" fillId="2" borderId="2" xfId="1" applyNumberFormat="1" applyFont="1" applyFill="1" applyBorder="1" applyAlignment="1">
      <alignment horizontal="right" vertical="center"/>
    </xf>
    <xf numFmtId="164" fontId="6" fillId="2" borderId="2" xfId="1" applyNumberFormat="1" applyFont="1" applyFill="1" applyBorder="1" applyAlignment="1">
      <alignment horizontal="right" vertical="center"/>
    </xf>
    <xf numFmtId="164" fontId="6" fillId="2" borderId="10" xfId="1" applyNumberFormat="1" applyFont="1" applyFill="1" applyBorder="1" applyAlignment="1">
      <alignment vertical="center"/>
    </xf>
    <xf numFmtId="164" fontId="6" fillId="2" borderId="5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  <xf numFmtId="166" fontId="4" fillId="0" borderId="2" xfId="4" applyNumberFormat="1" applyFont="1" applyBorder="1" applyAlignment="1">
      <alignment vertical="center"/>
    </xf>
    <xf numFmtId="166" fontId="4" fillId="0" borderId="2" xfId="1" applyNumberFormat="1" applyFont="1" applyBorder="1" applyAlignment="1">
      <alignment vertical="center"/>
    </xf>
    <xf numFmtId="166" fontId="4" fillId="2" borderId="5" xfId="1" applyNumberFormat="1" applyFont="1" applyFill="1" applyBorder="1" applyAlignment="1">
      <alignment vertical="center"/>
    </xf>
    <xf numFmtId="166" fontId="4" fillId="2" borderId="2" xfId="1" applyNumberFormat="1" applyFont="1" applyFill="1" applyBorder="1" applyAlignment="1">
      <alignment vertical="center"/>
    </xf>
    <xf numFmtId="166" fontId="6" fillId="2" borderId="2" xfId="1" applyNumberFormat="1" applyFont="1" applyFill="1" applyBorder="1" applyAlignment="1">
      <alignment vertical="center"/>
    </xf>
    <xf numFmtId="166" fontId="4" fillId="2" borderId="2" xfId="1" applyNumberFormat="1" applyFont="1" applyFill="1" applyBorder="1" applyAlignment="1">
      <alignment horizontal="right" vertical="center"/>
    </xf>
    <xf numFmtId="166" fontId="6" fillId="2" borderId="2" xfId="1" applyNumberFormat="1" applyFont="1" applyFill="1" applyBorder="1" applyAlignment="1">
      <alignment horizontal="right" vertical="center"/>
    </xf>
    <xf numFmtId="166" fontId="16" fillId="2" borderId="0" xfId="0" applyNumberFormat="1" applyFont="1" applyFill="1" applyAlignment="1">
      <alignment vertical="center"/>
    </xf>
    <xf numFmtId="166" fontId="6" fillId="2" borderId="10" xfId="1" applyNumberFormat="1" applyFont="1" applyFill="1" applyBorder="1" applyAlignment="1">
      <alignment vertical="center"/>
    </xf>
    <xf numFmtId="166" fontId="6" fillId="2" borderId="5" xfId="1" applyNumberFormat="1" applyFont="1" applyFill="1" applyBorder="1" applyAlignment="1">
      <alignment vertical="center"/>
    </xf>
    <xf numFmtId="166" fontId="14" fillId="2" borderId="2" xfId="0" applyNumberFormat="1" applyFont="1" applyFill="1" applyBorder="1" applyAlignment="1">
      <alignment horizontal="center" vertical="center" wrapText="1"/>
    </xf>
    <xf numFmtId="166" fontId="15" fillId="2" borderId="2" xfId="0" applyNumberFormat="1" applyFont="1" applyFill="1" applyBorder="1" applyAlignment="1">
      <alignment horizontal="center" vertical="center" wrapText="1"/>
    </xf>
    <xf numFmtId="166" fontId="17" fillId="2" borderId="2" xfId="0" applyNumberFormat="1" applyFont="1" applyFill="1" applyBorder="1" applyAlignment="1">
      <alignment horizontal="center" vertical="center" wrapText="1"/>
    </xf>
  </cellXfs>
  <cellStyles count="8">
    <cellStyle name="Excel Built-in Normal" xfId="2" xr:uid="{00000000-0005-0000-0000-000000000000}"/>
    <cellStyle name="xl36" xfId="5" xr:uid="{48334DD1-84AE-412A-9933-142B3DD8A616}"/>
    <cellStyle name="xl37" xfId="6" xr:uid="{52A9693A-8A3C-4A09-84D1-924AD76E77F8}"/>
    <cellStyle name="xl40" xfId="7" xr:uid="{899CA616-52AD-48A4-B7E8-D72D79F31799}"/>
    <cellStyle name="Обычный" xfId="0" builtinId="0"/>
    <cellStyle name="Обычный 2" xfId="3" xr:uid="{00000000-0005-0000-0000-000002000000}"/>
    <cellStyle name="Обычный 2 2" xfId="1" xr:uid="{00000000-0005-0000-0000-000003000000}"/>
    <cellStyle name="Финансовый" xfId="4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.7%20&#1052;&#1041;&#1058;%2020-2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HT183"/>
  <sheetViews>
    <sheetView tabSelected="1" view="pageBreakPreview" zoomScale="80" zoomScaleNormal="80" zoomScaleSheetLayoutView="80" workbookViewId="0">
      <pane xSplit="2" ySplit="10" topLeftCell="C171" activePane="bottomRight" state="frozen"/>
      <selection pane="topRight" activeCell="C1" sqref="C1"/>
      <selection pane="bottomLeft" activeCell="A11" sqref="A11"/>
      <selection pane="bottomRight" activeCell="C154" sqref="C154"/>
    </sheetView>
  </sheetViews>
  <sheetFormatPr defaultColWidth="12.140625" defaultRowHeight="15.75" x14ac:dyDescent="0.25"/>
  <cols>
    <col min="1" max="1" width="31.140625" style="1" customWidth="1"/>
    <col min="2" max="2" width="85.42578125" style="1" customWidth="1"/>
    <col min="3" max="3" width="22.85546875" style="1" customWidth="1"/>
    <col min="4" max="5" width="20.5703125" style="1" customWidth="1"/>
    <col min="6" max="6" width="14.42578125" style="1" customWidth="1"/>
    <col min="7" max="7" width="22.42578125" style="1" customWidth="1"/>
    <col min="8" max="8" width="24.28515625" style="1" customWidth="1"/>
    <col min="9" max="230" width="9.140625" style="1" customWidth="1"/>
    <col min="231" max="231" width="30.140625" style="1" customWidth="1"/>
    <col min="232" max="232" width="95" style="1" customWidth="1"/>
    <col min="233" max="233" width="13.85546875" style="1" customWidth="1"/>
    <col min="234" max="234" width="10.42578125" style="1" customWidth="1"/>
    <col min="235" max="235" width="12.140625" style="1"/>
    <col min="236" max="236" width="31.140625" style="1" customWidth="1"/>
    <col min="237" max="237" width="99.5703125" style="1" customWidth="1"/>
    <col min="238" max="238" width="18.28515625" style="1" customWidth="1"/>
    <col min="239" max="240" width="14.85546875" style="1" customWidth="1"/>
    <col min="241" max="241" width="11.7109375" style="1" customWidth="1"/>
    <col min="242" max="486" width="9.140625" style="1" customWidth="1"/>
    <col min="487" max="487" width="30.140625" style="1" customWidth="1"/>
    <col min="488" max="488" width="95" style="1" customWidth="1"/>
    <col min="489" max="489" width="13.85546875" style="1" customWidth="1"/>
    <col min="490" max="490" width="10.42578125" style="1" customWidth="1"/>
    <col min="491" max="491" width="12.140625" style="1"/>
    <col min="492" max="492" width="31.140625" style="1" customWidth="1"/>
    <col min="493" max="493" width="99.5703125" style="1" customWidth="1"/>
    <col min="494" max="494" width="18.28515625" style="1" customWidth="1"/>
    <col min="495" max="496" width="14.85546875" style="1" customWidth="1"/>
    <col min="497" max="497" width="11.7109375" style="1" customWidth="1"/>
    <col min="498" max="742" width="9.140625" style="1" customWidth="1"/>
    <col min="743" max="743" width="30.140625" style="1" customWidth="1"/>
    <col min="744" max="744" width="95" style="1" customWidth="1"/>
    <col min="745" max="745" width="13.85546875" style="1" customWidth="1"/>
    <col min="746" max="746" width="10.42578125" style="1" customWidth="1"/>
    <col min="747" max="747" width="12.140625" style="1"/>
    <col min="748" max="748" width="31.140625" style="1" customWidth="1"/>
    <col min="749" max="749" width="99.5703125" style="1" customWidth="1"/>
    <col min="750" max="750" width="18.28515625" style="1" customWidth="1"/>
    <col min="751" max="752" width="14.85546875" style="1" customWidth="1"/>
    <col min="753" max="753" width="11.7109375" style="1" customWidth="1"/>
    <col min="754" max="998" width="9.140625" style="1" customWidth="1"/>
    <col min="999" max="999" width="30.140625" style="1" customWidth="1"/>
    <col min="1000" max="1000" width="95" style="1" customWidth="1"/>
    <col min="1001" max="1001" width="13.85546875" style="1" customWidth="1"/>
    <col min="1002" max="1002" width="10.42578125" style="1" customWidth="1"/>
    <col min="1003" max="1003" width="12.140625" style="1"/>
    <col min="1004" max="1004" width="31.140625" style="1" customWidth="1"/>
    <col min="1005" max="1005" width="99.5703125" style="1" customWidth="1"/>
    <col min="1006" max="1006" width="18.28515625" style="1" customWidth="1"/>
    <col min="1007" max="1008" width="14.85546875" style="1" customWidth="1"/>
    <col min="1009" max="1009" width="11.7109375" style="1" customWidth="1"/>
    <col min="1010" max="1254" width="9.140625" style="1" customWidth="1"/>
    <col min="1255" max="1255" width="30.140625" style="1" customWidth="1"/>
    <col min="1256" max="1256" width="95" style="1" customWidth="1"/>
    <col min="1257" max="1257" width="13.85546875" style="1" customWidth="1"/>
    <col min="1258" max="1258" width="10.42578125" style="1" customWidth="1"/>
    <col min="1259" max="1259" width="12.140625" style="1"/>
    <col min="1260" max="1260" width="31.140625" style="1" customWidth="1"/>
    <col min="1261" max="1261" width="99.5703125" style="1" customWidth="1"/>
    <col min="1262" max="1262" width="18.28515625" style="1" customWidth="1"/>
    <col min="1263" max="1264" width="14.85546875" style="1" customWidth="1"/>
    <col min="1265" max="1265" width="11.7109375" style="1" customWidth="1"/>
    <col min="1266" max="1510" width="9.140625" style="1" customWidth="1"/>
    <col min="1511" max="1511" width="30.140625" style="1" customWidth="1"/>
    <col min="1512" max="1512" width="95" style="1" customWidth="1"/>
    <col min="1513" max="1513" width="13.85546875" style="1" customWidth="1"/>
    <col min="1514" max="1514" width="10.42578125" style="1" customWidth="1"/>
    <col min="1515" max="1515" width="12.140625" style="1"/>
    <col min="1516" max="1516" width="31.140625" style="1" customWidth="1"/>
    <col min="1517" max="1517" width="99.5703125" style="1" customWidth="1"/>
    <col min="1518" max="1518" width="18.28515625" style="1" customWidth="1"/>
    <col min="1519" max="1520" width="14.85546875" style="1" customWidth="1"/>
    <col min="1521" max="1521" width="11.7109375" style="1" customWidth="1"/>
    <col min="1522" max="1766" width="9.140625" style="1" customWidth="1"/>
    <col min="1767" max="1767" width="30.140625" style="1" customWidth="1"/>
    <col min="1768" max="1768" width="95" style="1" customWidth="1"/>
    <col min="1769" max="1769" width="13.85546875" style="1" customWidth="1"/>
    <col min="1770" max="1770" width="10.42578125" style="1" customWidth="1"/>
    <col min="1771" max="1771" width="12.140625" style="1"/>
    <col min="1772" max="1772" width="31.140625" style="1" customWidth="1"/>
    <col min="1773" max="1773" width="99.5703125" style="1" customWidth="1"/>
    <col min="1774" max="1774" width="18.28515625" style="1" customWidth="1"/>
    <col min="1775" max="1776" width="14.85546875" style="1" customWidth="1"/>
    <col min="1777" max="1777" width="11.7109375" style="1" customWidth="1"/>
    <col min="1778" max="2022" width="9.140625" style="1" customWidth="1"/>
    <col min="2023" max="2023" width="30.140625" style="1" customWidth="1"/>
    <col min="2024" max="2024" width="95" style="1" customWidth="1"/>
    <col min="2025" max="2025" width="13.85546875" style="1" customWidth="1"/>
    <col min="2026" max="2026" width="10.42578125" style="1" customWidth="1"/>
    <col min="2027" max="2027" width="12.140625" style="1"/>
    <col min="2028" max="2028" width="31.140625" style="1" customWidth="1"/>
    <col min="2029" max="2029" width="99.5703125" style="1" customWidth="1"/>
    <col min="2030" max="2030" width="18.28515625" style="1" customWidth="1"/>
    <col min="2031" max="2032" width="14.85546875" style="1" customWidth="1"/>
    <col min="2033" max="2033" width="11.7109375" style="1" customWidth="1"/>
    <col min="2034" max="2278" width="9.140625" style="1" customWidth="1"/>
    <col min="2279" max="2279" width="30.140625" style="1" customWidth="1"/>
    <col min="2280" max="2280" width="95" style="1" customWidth="1"/>
    <col min="2281" max="2281" width="13.85546875" style="1" customWidth="1"/>
    <col min="2282" max="2282" width="10.42578125" style="1" customWidth="1"/>
    <col min="2283" max="2283" width="12.140625" style="1"/>
    <col min="2284" max="2284" width="31.140625" style="1" customWidth="1"/>
    <col min="2285" max="2285" width="99.5703125" style="1" customWidth="1"/>
    <col min="2286" max="2286" width="18.28515625" style="1" customWidth="1"/>
    <col min="2287" max="2288" width="14.85546875" style="1" customWidth="1"/>
    <col min="2289" max="2289" width="11.7109375" style="1" customWidth="1"/>
    <col min="2290" max="2534" width="9.140625" style="1" customWidth="1"/>
    <col min="2535" max="2535" width="30.140625" style="1" customWidth="1"/>
    <col min="2536" max="2536" width="95" style="1" customWidth="1"/>
    <col min="2537" max="2537" width="13.85546875" style="1" customWidth="1"/>
    <col min="2538" max="2538" width="10.42578125" style="1" customWidth="1"/>
    <col min="2539" max="2539" width="12.140625" style="1"/>
    <col min="2540" max="2540" width="31.140625" style="1" customWidth="1"/>
    <col min="2541" max="2541" width="99.5703125" style="1" customWidth="1"/>
    <col min="2542" max="2542" width="18.28515625" style="1" customWidth="1"/>
    <col min="2543" max="2544" width="14.85546875" style="1" customWidth="1"/>
    <col min="2545" max="2545" width="11.7109375" style="1" customWidth="1"/>
    <col min="2546" max="2790" width="9.140625" style="1" customWidth="1"/>
    <col min="2791" max="2791" width="30.140625" style="1" customWidth="1"/>
    <col min="2792" max="2792" width="95" style="1" customWidth="1"/>
    <col min="2793" max="2793" width="13.85546875" style="1" customWidth="1"/>
    <col min="2794" max="2794" width="10.42578125" style="1" customWidth="1"/>
    <col min="2795" max="2795" width="12.140625" style="1"/>
    <col min="2796" max="2796" width="31.140625" style="1" customWidth="1"/>
    <col min="2797" max="2797" width="99.5703125" style="1" customWidth="1"/>
    <col min="2798" max="2798" width="18.28515625" style="1" customWidth="1"/>
    <col min="2799" max="2800" width="14.85546875" style="1" customWidth="1"/>
    <col min="2801" max="2801" width="11.7109375" style="1" customWidth="1"/>
    <col min="2802" max="3046" width="9.140625" style="1" customWidth="1"/>
    <col min="3047" max="3047" width="30.140625" style="1" customWidth="1"/>
    <col min="3048" max="3048" width="95" style="1" customWidth="1"/>
    <col min="3049" max="3049" width="13.85546875" style="1" customWidth="1"/>
    <col min="3050" max="3050" width="10.42578125" style="1" customWidth="1"/>
    <col min="3051" max="3051" width="12.140625" style="1"/>
    <col min="3052" max="3052" width="31.140625" style="1" customWidth="1"/>
    <col min="3053" max="3053" width="99.5703125" style="1" customWidth="1"/>
    <col min="3054" max="3054" width="18.28515625" style="1" customWidth="1"/>
    <col min="3055" max="3056" width="14.85546875" style="1" customWidth="1"/>
    <col min="3057" max="3057" width="11.7109375" style="1" customWidth="1"/>
    <col min="3058" max="3302" width="9.140625" style="1" customWidth="1"/>
    <col min="3303" max="3303" width="30.140625" style="1" customWidth="1"/>
    <col min="3304" max="3304" width="95" style="1" customWidth="1"/>
    <col min="3305" max="3305" width="13.85546875" style="1" customWidth="1"/>
    <col min="3306" max="3306" width="10.42578125" style="1" customWidth="1"/>
    <col min="3307" max="3307" width="12.140625" style="1"/>
    <col min="3308" max="3308" width="31.140625" style="1" customWidth="1"/>
    <col min="3309" max="3309" width="99.5703125" style="1" customWidth="1"/>
    <col min="3310" max="3310" width="18.28515625" style="1" customWidth="1"/>
    <col min="3311" max="3312" width="14.85546875" style="1" customWidth="1"/>
    <col min="3313" max="3313" width="11.7109375" style="1" customWidth="1"/>
    <col min="3314" max="3558" width="9.140625" style="1" customWidth="1"/>
    <col min="3559" max="3559" width="30.140625" style="1" customWidth="1"/>
    <col min="3560" max="3560" width="95" style="1" customWidth="1"/>
    <col min="3561" max="3561" width="13.85546875" style="1" customWidth="1"/>
    <col min="3562" max="3562" width="10.42578125" style="1" customWidth="1"/>
    <col min="3563" max="3563" width="12.140625" style="1"/>
    <col min="3564" max="3564" width="31.140625" style="1" customWidth="1"/>
    <col min="3565" max="3565" width="99.5703125" style="1" customWidth="1"/>
    <col min="3566" max="3566" width="18.28515625" style="1" customWidth="1"/>
    <col min="3567" max="3568" width="14.85546875" style="1" customWidth="1"/>
    <col min="3569" max="3569" width="11.7109375" style="1" customWidth="1"/>
    <col min="3570" max="3814" width="9.140625" style="1" customWidth="1"/>
    <col min="3815" max="3815" width="30.140625" style="1" customWidth="1"/>
    <col min="3816" max="3816" width="95" style="1" customWidth="1"/>
    <col min="3817" max="3817" width="13.85546875" style="1" customWidth="1"/>
    <col min="3818" max="3818" width="10.42578125" style="1" customWidth="1"/>
    <col min="3819" max="3819" width="12.140625" style="1"/>
    <col min="3820" max="3820" width="31.140625" style="1" customWidth="1"/>
    <col min="3821" max="3821" width="99.5703125" style="1" customWidth="1"/>
    <col min="3822" max="3822" width="18.28515625" style="1" customWidth="1"/>
    <col min="3823" max="3824" width="14.85546875" style="1" customWidth="1"/>
    <col min="3825" max="3825" width="11.7109375" style="1" customWidth="1"/>
    <col min="3826" max="4070" width="9.140625" style="1" customWidth="1"/>
    <col min="4071" max="4071" width="30.140625" style="1" customWidth="1"/>
    <col min="4072" max="4072" width="95" style="1" customWidth="1"/>
    <col min="4073" max="4073" width="13.85546875" style="1" customWidth="1"/>
    <col min="4074" max="4074" width="10.42578125" style="1" customWidth="1"/>
    <col min="4075" max="4075" width="12.140625" style="1"/>
    <col min="4076" max="4076" width="31.140625" style="1" customWidth="1"/>
    <col min="4077" max="4077" width="99.5703125" style="1" customWidth="1"/>
    <col min="4078" max="4078" width="18.28515625" style="1" customWidth="1"/>
    <col min="4079" max="4080" width="14.85546875" style="1" customWidth="1"/>
    <col min="4081" max="4081" width="11.7109375" style="1" customWidth="1"/>
    <col min="4082" max="4326" width="9.140625" style="1" customWidth="1"/>
    <col min="4327" max="4327" width="30.140625" style="1" customWidth="1"/>
    <col min="4328" max="4328" width="95" style="1" customWidth="1"/>
    <col min="4329" max="4329" width="13.85546875" style="1" customWidth="1"/>
    <col min="4330" max="4330" width="10.42578125" style="1" customWidth="1"/>
    <col min="4331" max="4331" width="12.140625" style="1"/>
    <col min="4332" max="4332" width="31.140625" style="1" customWidth="1"/>
    <col min="4333" max="4333" width="99.5703125" style="1" customWidth="1"/>
    <col min="4334" max="4334" width="18.28515625" style="1" customWidth="1"/>
    <col min="4335" max="4336" width="14.85546875" style="1" customWidth="1"/>
    <col min="4337" max="4337" width="11.7109375" style="1" customWidth="1"/>
    <col min="4338" max="4582" width="9.140625" style="1" customWidth="1"/>
    <col min="4583" max="4583" width="30.140625" style="1" customWidth="1"/>
    <col min="4584" max="4584" width="95" style="1" customWidth="1"/>
    <col min="4585" max="4585" width="13.85546875" style="1" customWidth="1"/>
    <col min="4586" max="4586" width="10.42578125" style="1" customWidth="1"/>
    <col min="4587" max="4587" width="12.140625" style="1"/>
    <col min="4588" max="4588" width="31.140625" style="1" customWidth="1"/>
    <col min="4589" max="4589" width="99.5703125" style="1" customWidth="1"/>
    <col min="4590" max="4590" width="18.28515625" style="1" customWidth="1"/>
    <col min="4591" max="4592" width="14.85546875" style="1" customWidth="1"/>
    <col min="4593" max="4593" width="11.7109375" style="1" customWidth="1"/>
    <col min="4594" max="4838" width="9.140625" style="1" customWidth="1"/>
    <col min="4839" max="4839" width="30.140625" style="1" customWidth="1"/>
    <col min="4840" max="4840" width="95" style="1" customWidth="1"/>
    <col min="4841" max="4841" width="13.85546875" style="1" customWidth="1"/>
    <col min="4842" max="4842" width="10.42578125" style="1" customWidth="1"/>
    <col min="4843" max="4843" width="12.140625" style="1"/>
    <col min="4844" max="4844" width="31.140625" style="1" customWidth="1"/>
    <col min="4845" max="4845" width="99.5703125" style="1" customWidth="1"/>
    <col min="4846" max="4846" width="18.28515625" style="1" customWidth="1"/>
    <col min="4847" max="4848" width="14.85546875" style="1" customWidth="1"/>
    <col min="4849" max="4849" width="11.7109375" style="1" customWidth="1"/>
    <col min="4850" max="5094" width="9.140625" style="1" customWidth="1"/>
    <col min="5095" max="5095" width="30.140625" style="1" customWidth="1"/>
    <col min="5096" max="5096" width="95" style="1" customWidth="1"/>
    <col min="5097" max="5097" width="13.85546875" style="1" customWidth="1"/>
    <col min="5098" max="5098" width="10.42578125" style="1" customWidth="1"/>
    <col min="5099" max="5099" width="12.140625" style="1"/>
    <col min="5100" max="5100" width="31.140625" style="1" customWidth="1"/>
    <col min="5101" max="5101" width="99.5703125" style="1" customWidth="1"/>
    <col min="5102" max="5102" width="18.28515625" style="1" customWidth="1"/>
    <col min="5103" max="5104" width="14.85546875" style="1" customWidth="1"/>
    <col min="5105" max="5105" width="11.7109375" style="1" customWidth="1"/>
    <col min="5106" max="5350" width="9.140625" style="1" customWidth="1"/>
    <col min="5351" max="5351" width="30.140625" style="1" customWidth="1"/>
    <col min="5352" max="5352" width="95" style="1" customWidth="1"/>
    <col min="5353" max="5353" width="13.85546875" style="1" customWidth="1"/>
    <col min="5354" max="5354" width="10.42578125" style="1" customWidth="1"/>
    <col min="5355" max="5355" width="12.140625" style="1"/>
    <col min="5356" max="5356" width="31.140625" style="1" customWidth="1"/>
    <col min="5357" max="5357" width="99.5703125" style="1" customWidth="1"/>
    <col min="5358" max="5358" width="18.28515625" style="1" customWidth="1"/>
    <col min="5359" max="5360" width="14.85546875" style="1" customWidth="1"/>
    <col min="5361" max="5361" width="11.7109375" style="1" customWidth="1"/>
    <col min="5362" max="5606" width="9.140625" style="1" customWidth="1"/>
    <col min="5607" max="5607" width="30.140625" style="1" customWidth="1"/>
    <col min="5608" max="5608" width="95" style="1" customWidth="1"/>
    <col min="5609" max="5609" width="13.85546875" style="1" customWidth="1"/>
    <col min="5610" max="5610" width="10.42578125" style="1" customWidth="1"/>
    <col min="5611" max="5611" width="12.140625" style="1"/>
    <col min="5612" max="5612" width="31.140625" style="1" customWidth="1"/>
    <col min="5613" max="5613" width="99.5703125" style="1" customWidth="1"/>
    <col min="5614" max="5614" width="18.28515625" style="1" customWidth="1"/>
    <col min="5615" max="5616" width="14.85546875" style="1" customWidth="1"/>
    <col min="5617" max="5617" width="11.7109375" style="1" customWidth="1"/>
    <col min="5618" max="5862" width="9.140625" style="1" customWidth="1"/>
    <col min="5863" max="5863" width="30.140625" style="1" customWidth="1"/>
    <col min="5864" max="5864" width="95" style="1" customWidth="1"/>
    <col min="5865" max="5865" width="13.85546875" style="1" customWidth="1"/>
    <col min="5866" max="5866" width="10.42578125" style="1" customWidth="1"/>
    <col min="5867" max="5867" width="12.140625" style="1"/>
    <col min="5868" max="5868" width="31.140625" style="1" customWidth="1"/>
    <col min="5869" max="5869" width="99.5703125" style="1" customWidth="1"/>
    <col min="5870" max="5870" width="18.28515625" style="1" customWidth="1"/>
    <col min="5871" max="5872" width="14.85546875" style="1" customWidth="1"/>
    <col min="5873" max="5873" width="11.7109375" style="1" customWidth="1"/>
    <col min="5874" max="6118" width="9.140625" style="1" customWidth="1"/>
    <col min="6119" max="6119" width="30.140625" style="1" customWidth="1"/>
    <col min="6120" max="6120" width="95" style="1" customWidth="1"/>
    <col min="6121" max="6121" width="13.85546875" style="1" customWidth="1"/>
    <col min="6122" max="6122" width="10.42578125" style="1" customWidth="1"/>
    <col min="6123" max="6123" width="12.140625" style="1"/>
    <col min="6124" max="6124" width="31.140625" style="1" customWidth="1"/>
    <col min="6125" max="6125" width="99.5703125" style="1" customWidth="1"/>
    <col min="6126" max="6126" width="18.28515625" style="1" customWidth="1"/>
    <col min="6127" max="6128" width="14.85546875" style="1" customWidth="1"/>
    <col min="6129" max="6129" width="11.7109375" style="1" customWidth="1"/>
    <col min="6130" max="6374" width="9.140625" style="1" customWidth="1"/>
    <col min="6375" max="6375" width="30.140625" style="1" customWidth="1"/>
    <col min="6376" max="6376" width="95" style="1" customWidth="1"/>
    <col min="6377" max="6377" width="13.85546875" style="1" customWidth="1"/>
    <col min="6378" max="6378" width="10.42578125" style="1" customWidth="1"/>
    <col min="6379" max="6379" width="12.140625" style="1"/>
    <col min="6380" max="6380" width="31.140625" style="1" customWidth="1"/>
    <col min="6381" max="6381" width="99.5703125" style="1" customWidth="1"/>
    <col min="6382" max="6382" width="18.28515625" style="1" customWidth="1"/>
    <col min="6383" max="6384" width="14.85546875" style="1" customWidth="1"/>
    <col min="6385" max="6385" width="11.7109375" style="1" customWidth="1"/>
    <col min="6386" max="6630" width="9.140625" style="1" customWidth="1"/>
    <col min="6631" max="6631" width="30.140625" style="1" customWidth="1"/>
    <col min="6632" max="6632" width="95" style="1" customWidth="1"/>
    <col min="6633" max="6633" width="13.85546875" style="1" customWidth="1"/>
    <col min="6634" max="6634" width="10.42578125" style="1" customWidth="1"/>
    <col min="6635" max="6635" width="12.140625" style="1"/>
    <col min="6636" max="6636" width="31.140625" style="1" customWidth="1"/>
    <col min="6637" max="6637" width="99.5703125" style="1" customWidth="1"/>
    <col min="6638" max="6638" width="18.28515625" style="1" customWidth="1"/>
    <col min="6639" max="6640" width="14.85546875" style="1" customWidth="1"/>
    <col min="6641" max="6641" width="11.7109375" style="1" customWidth="1"/>
    <col min="6642" max="6886" width="9.140625" style="1" customWidth="1"/>
    <col min="6887" max="6887" width="30.140625" style="1" customWidth="1"/>
    <col min="6888" max="6888" width="95" style="1" customWidth="1"/>
    <col min="6889" max="6889" width="13.85546875" style="1" customWidth="1"/>
    <col min="6890" max="6890" width="10.42578125" style="1" customWidth="1"/>
    <col min="6891" max="6891" width="12.140625" style="1"/>
    <col min="6892" max="6892" width="31.140625" style="1" customWidth="1"/>
    <col min="6893" max="6893" width="99.5703125" style="1" customWidth="1"/>
    <col min="6894" max="6894" width="18.28515625" style="1" customWidth="1"/>
    <col min="6895" max="6896" width="14.85546875" style="1" customWidth="1"/>
    <col min="6897" max="6897" width="11.7109375" style="1" customWidth="1"/>
    <col min="6898" max="7142" width="9.140625" style="1" customWidth="1"/>
    <col min="7143" max="7143" width="30.140625" style="1" customWidth="1"/>
    <col min="7144" max="7144" width="95" style="1" customWidth="1"/>
    <col min="7145" max="7145" width="13.85546875" style="1" customWidth="1"/>
    <col min="7146" max="7146" width="10.42578125" style="1" customWidth="1"/>
    <col min="7147" max="7147" width="12.140625" style="1"/>
    <col min="7148" max="7148" width="31.140625" style="1" customWidth="1"/>
    <col min="7149" max="7149" width="99.5703125" style="1" customWidth="1"/>
    <col min="7150" max="7150" width="18.28515625" style="1" customWidth="1"/>
    <col min="7151" max="7152" width="14.85546875" style="1" customWidth="1"/>
    <col min="7153" max="7153" width="11.7109375" style="1" customWidth="1"/>
    <col min="7154" max="7398" width="9.140625" style="1" customWidth="1"/>
    <col min="7399" max="7399" width="30.140625" style="1" customWidth="1"/>
    <col min="7400" max="7400" width="95" style="1" customWidth="1"/>
    <col min="7401" max="7401" width="13.85546875" style="1" customWidth="1"/>
    <col min="7402" max="7402" width="10.42578125" style="1" customWidth="1"/>
    <col min="7403" max="7403" width="12.140625" style="1"/>
    <col min="7404" max="7404" width="31.140625" style="1" customWidth="1"/>
    <col min="7405" max="7405" width="99.5703125" style="1" customWidth="1"/>
    <col min="7406" max="7406" width="18.28515625" style="1" customWidth="1"/>
    <col min="7407" max="7408" width="14.85546875" style="1" customWidth="1"/>
    <col min="7409" max="7409" width="11.7109375" style="1" customWidth="1"/>
    <col min="7410" max="7654" width="9.140625" style="1" customWidth="1"/>
    <col min="7655" max="7655" width="30.140625" style="1" customWidth="1"/>
    <col min="7656" max="7656" width="95" style="1" customWidth="1"/>
    <col min="7657" max="7657" width="13.85546875" style="1" customWidth="1"/>
    <col min="7658" max="7658" width="10.42578125" style="1" customWidth="1"/>
    <col min="7659" max="7659" width="12.140625" style="1"/>
    <col min="7660" max="7660" width="31.140625" style="1" customWidth="1"/>
    <col min="7661" max="7661" width="99.5703125" style="1" customWidth="1"/>
    <col min="7662" max="7662" width="18.28515625" style="1" customWidth="1"/>
    <col min="7663" max="7664" width="14.85546875" style="1" customWidth="1"/>
    <col min="7665" max="7665" width="11.7109375" style="1" customWidth="1"/>
    <col min="7666" max="7910" width="9.140625" style="1" customWidth="1"/>
    <col min="7911" max="7911" width="30.140625" style="1" customWidth="1"/>
    <col min="7912" max="7912" width="95" style="1" customWidth="1"/>
    <col min="7913" max="7913" width="13.85546875" style="1" customWidth="1"/>
    <col min="7914" max="7914" width="10.42578125" style="1" customWidth="1"/>
    <col min="7915" max="7915" width="12.140625" style="1"/>
    <col min="7916" max="7916" width="31.140625" style="1" customWidth="1"/>
    <col min="7917" max="7917" width="99.5703125" style="1" customWidth="1"/>
    <col min="7918" max="7918" width="18.28515625" style="1" customWidth="1"/>
    <col min="7919" max="7920" width="14.85546875" style="1" customWidth="1"/>
    <col min="7921" max="7921" width="11.7109375" style="1" customWidth="1"/>
    <col min="7922" max="8166" width="9.140625" style="1" customWidth="1"/>
    <col min="8167" max="8167" width="30.140625" style="1" customWidth="1"/>
    <col min="8168" max="8168" width="95" style="1" customWidth="1"/>
    <col min="8169" max="8169" width="13.85546875" style="1" customWidth="1"/>
    <col min="8170" max="8170" width="10.42578125" style="1" customWidth="1"/>
    <col min="8171" max="8171" width="12.140625" style="1"/>
    <col min="8172" max="8172" width="31.140625" style="1" customWidth="1"/>
    <col min="8173" max="8173" width="99.5703125" style="1" customWidth="1"/>
    <col min="8174" max="8174" width="18.28515625" style="1" customWidth="1"/>
    <col min="8175" max="8176" width="14.85546875" style="1" customWidth="1"/>
    <col min="8177" max="8177" width="11.7109375" style="1" customWidth="1"/>
    <col min="8178" max="8422" width="9.140625" style="1" customWidth="1"/>
    <col min="8423" max="8423" width="30.140625" style="1" customWidth="1"/>
    <col min="8424" max="8424" width="95" style="1" customWidth="1"/>
    <col min="8425" max="8425" width="13.85546875" style="1" customWidth="1"/>
    <col min="8426" max="8426" width="10.42578125" style="1" customWidth="1"/>
    <col min="8427" max="8427" width="12.140625" style="1"/>
    <col min="8428" max="8428" width="31.140625" style="1" customWidth="1"/>
    <col min="8429" max="8429" width="99.5703125" style="1" customWidth="1"/>
    <col min="8430" max="8430" width="18.28515625" style="1" customWidth="1"/>
    <col min="8431" max="8432" width="14.85546875" style="1" customWidth="1"/>
    <col min="8433" max="8433" width="11.7109375" style="1" customWidth="1"/>
    <col min="8434" max="8678" width="9.140625" style="1" customWidth="1"/>
    <col min="8679" max="8679" width="30.140625" style="1" customWidth="1"/>
    <col min="8680" max="8680" width="95" style="1" customWidth="1"/>
    <col min="8681" max="8681" width="13.85546875" style="1" customWidth="1"/>
    <col min="8682" max="8682" width="10.42578125" style="1" customWidth="1"/>
    <col min="8683" max="8683" width="12.140625" style="1"/>
    <col min="8684" max="8684" width="31.140625" style="1" customWidth="1"/>
    <col min="8685" max="8685" width="99.5703125" style="1" customWidth="1"/>
    <col min="8686" max="8686" width="18.28515625" style="1" customWidth="1"/>
    <col min="8687" max="8688" width="14.85546875" style="1" customWidth="1"/>
    <col min="8689" max="8689" width="11.7109375" style="1" customWidth="1"/>
    <col min="8690" max="8934" width="9.140625" style="1" customWidth="1"/>
    <col min="8935" max="8935" width="30.140625" style="1" customWidth="1"/>
    <col min="8936" max="8936" width="95" style="1" customWidth="1"/>
    <col min="8937" max="8937" width="13.85546875" style="1" customWidth="1"/>
    <col min="8938" max="8938" width="10.42578125" style="1" customWidth="1"/>
    <col min="8939" max="8939" width="12.140625" style="1"/>
    <col min="8940" max="8940" width="31.140625" style="1" customWidth="1"/>
    <col min="8941" max="8941" width="99.5703125" style="1" customWidth="1"/>
    <col min="8942" max="8942" width="18.28515625" style="1" customWidth="1"/>
    <col min="8943" max="8944" width="14.85546875" style="1" customWidth="1"/>
    <col min="8945" max="8945" width="11.7109375" style="1" customWidth="1"/>
    <col min="8946" max="9190" width="9.140625" style="1" customWidth="1"/>
    <col min="9191" max="9191" width="30.140625" style="1" customWidth="1"/>
    <col min="9192" max="9192" width="95" style="1" customWidth="1"/>
    <col min="9193" max="9193" width="13.85546875" style="1" customWidth="1"/>
    <col min="9194" max="9194" width="10.42578125" style="1" customWidth="1"/>
    <col min="9195" max="9195" width="12.140625" style="1"/>
    <col min="9196" max="9196" width="31.140625" style="1" customWidth="1"/>
    <col min="9197" max="9197" width="99.5703125" style="1" customWidth="1"/>
    <col min="9198" max="9198" width="18.28515625" style="1" customWidth="1"/>
    <col min="9199" max="9200" width="14.85546875" style="1" customWidth="1"/>
    <col min="9201" max="9201" width="11.7109375" style="1" customWidth="1"/>
    <col min="9202" max="9446" width="9.140625" style="1" customWidth="1"/>
    <col min="9447" max="9447" width="30.140625" style="1" customWidth="1"/>
    <col min="9448" max="9448" width="95" style="1" customWidth="1"/>
    <col min="9449" max="9449" width="13.85546875" style="1" customWidth="1"/>
    <col min="9450" max="9450" width="10.42578125" style="1" customWidth="1"/>
    <col min="9451" max="9451" width="12.140625" style="1"/>
    <col min="9452" max="9452" width="31.140625" style="1" customWidth="1"/>
    <col min="9453" max="9453" width="99.5703125" style="1" customWidth="1"/>
    <col min="9454" max="9454" width="18.28515625" style="1" customWidth="1"/>
    <col min="9455" max="9456" width="14.85546875" style="1" customWidth="1"/>
    <col min="9457" max="9457" width="11.7109375" style="1" customWidth="1"/>
    <col min="9458" max="9702" width="9.140625" style="1" customWidth="1"/>
    <col min="9703" max="9703" width="30.140625" style="1" customWidth="1"/>
    <col min="9704" max="9704" width="95" style="1" customWidth="1"/>
    <col min="9705" max="9705" width="13.85546875" style="1" customWidth="1"/>
    <col min="9706" max="9706" width="10.42578125" style="1" customWidth="1"/>
    <col min="9707" max="9707" width="12.140625" style="1"/>
    <col min="9708" max="9708" width="31.140625" style="1" customWidth="1"/>
    <col min="9709" max="9709" width="99.5703125" style="1" customWidth="1"/>
    <col min="9710" max="9710" width="18.28515625" style="1" customWidth="1"/>
    <col min="9711" max="9712" width="14.85546875" style="1" customWidth="1"/>
    <col min="9713" max="9713" width="11.7109375" style="1" customWidth="1"/>
    <col min="9714" max="9958" width="9.140625" style="1" customWidth="1"/>
    <col min="9959" max="9959" width="30.140625" style="1" customWidth="1"/>
    <col min="9960" max="9960" width="95" style="1" customWidth="1"/>
    <col min="9961" max="9961" width="13.85546875" style="1" customWidth="1"/>
    <col min="9962" max="9962" width="10.42578125" style="1" customWidth="1"/>
    <col min="9963" max="9963" width="12.140625" style="1"/>
    <col min="9964" max="9964" width="31.140625" style="1" customWidth="1"/>
    <col min="9965" max="9965" width="99.5703125" style="1" customWidth="1"/>
    <col min="9966" max="9966" width="18.28515625" style="1" customWidth="1"/>
    <col min="9967" max="9968" width="14.85546875" style="1" customWidth="1"/>
    <col min="9969" max="9969" width="11.7109375" style="1" customWidth="1"/>
    <col min="9970" max="10214" width="9.140625" style="1" customWidth="1"/>
    <col min="10215" max="10215" width="30.140625" style="1" customWidth="1"/>
    <col min="10216" max="10216" width="95" style="1" customWidth="1"/>
    <col min="10217" max="10217" width="13.85546875" style="1" customWidth="1"/>
    <col min="10218" max="10218" width="10.42578125" style="1" customWidth="1"/>
    <col min="10219" max="10219" width="12.140625" style="1"/>
    <col min="10220" max="10220" width="31.140625" style="1" customWidth="1"/>
    <col min="10221" max="10221" width="99.5703125" style="1" customWidth="1"/>
    <col min="10222" max="10222" width="18.28515625" style="1" customWidth="1"/>
    <col min="10223" max="10224" width="14.85546875" style="1" customWidth="1"/>
    <col min="10225" max="10225" width="11.7109375" style="1" customWidth="1"/>
    <col min="10226" max="10470" width="9.140625" style="1" customWidth="1"/>
    <col min="10471" max="10471" width="30.140625" style="1" customWidth="1"/>
    <col min="10472" max="10472" width="95" style="1" customWidth="1"/>
    <col min="10473" max="10473" width="13.85546875" style="1" customWidth="1"/>
    <col min="10474" max="10474" width="10.42578125" style="1" customWidth="1"/>
    <col min="10475" max="10475" width="12.140625" style="1"/>
    <col min="10476" max="10476" width="31.140625" style="1" customWidth="1"/>
    <col min="10477" max="10477" width="99.5703125" style="1" customWidth="1"/>
    <col min="10478" max="10478" width="18.28515625" style="1" customWidth="1"/>
    <col min="10479" max="10480" width="14.85546875" style="1" customWidth="1"/>
    <col min="10481" max="10481" width="11.7109375" style="1" customWidth="1"/>
    <col min="10482" max="10726" width="9.140625" style="1" customWidth="1"/>
    <col min="10727" max="10727" width="30.140625" style="1" customWidth="1"/>
    <col min="10728" max="10728" width="95" style="1" customWidth="1"/>
    <col min="10729" max="10729" width="13.85546875" style="1" customWidth="1"/>
    <col min="10730" max="10730" width="10.42578125" style="1" customWidth="1"/>
    <col min="10731" max="10731" width="12.140625" style="1"/>
    <col min="10732" max="10732" width="31.140625" style="1" customWidth="1"/>
    <col min="10733" max="10733" width="99.5703125" style="1" customWidth="1"/>
    <col min="10734" max="10734" width="18.28515625" style="1" customWidth="1"/>
    <col min="10735" max="10736" width="14.85546875" style="1" customWidth="1"/>
    <col min="10737" max="10737" width="11.7109375" style="1" customWidth="1"/>
    <col min="10738" max="10982" width="9.140625" style="1" customWidth="1"/>
    <col min="10983" max="10983" width="30.140625" style="1" customWidth="1"/>
    <col min="10984" max="10984" width="95" style="1" customWidth="1"/>
    <col min="10985" max="10985" width="13.85546875" style="1" customWidth="1"/>
    <col min="10986" max="10986" width="10.42578125" style="1" customWidth="1"/>
    <col min="10987" max="10987" width="12.140625" style="1"/>
    <col min="10988" max="10988" width="31.140625" style="1" customWidth="1"/>
    <col min="10989" max="10989" width="99.5703125" style="1" customWidth="1"/>
    <col min="10990" max="10990" width="18.28515625" style="1" customWidth="1"/>
    <col min="10991" max="10992" width="14.85546875" style="1" customWidth="1"/>
    <col min="10993" max="10993" width="11.7109375" style="1" customWidth="1"/>
    <col min="10994" max="11238" width="9.140625" style="1" customWidth="1"/>
    <col min="11239" max="11239" width="30.140625" style="1" customWidth="1"/>
    <col min="11240" max="11240" width="95" style="1" customWidth="1"/>
    <col min="11241" max="11241" width="13.85546875" style="1" customWidth="1"/>
    <col min="11242" max="11242" width="10.42578125" style="1" customWidth="1"/>
    <col min="11243" max="11243" width="12.140625" style="1"/>
    <col min="11244" max="11244" width="31.140625" style="1" customWidth="1"/>
    <col min="11245" max="11245" width="99.5703125" style="1" customWidth="1"/>
    <col min="11246" max="11246" width="18.28515625" style="1" customWidth="1"/>
    <col min="11247" max="11248" width="14.85546875" style="1" customWidth="1"/>
    <col min="11249" max="11249" width="11.7109375" style="1" customWidth="1"/>
    <col min="11250" max="11494" width="9.140625" style="1" customWidth="1"/>
    <col min="11495" max="11495" width="30.140625" style="1" customWidth="1"/>
    <col min="11496" max="11496" width="95" style="1" customWidth="1"/>
    <col min="11497" max="11497" width="13.85546875" style="1" customWidth="1"/>
    <col min="11498" max="11498" width="10.42578125" style="1" customWidth="1"/>
    <col min="11499" max="11499" width="12.140625" style="1"/>
    <col min="11500" max="11500" width="31.140625" style="1" customWidth="1"/>
    <col min="11501" max="11501" width="99.5703125" style="1" customWidth="1"/>
    <col min="11502" max="11502" width="18.28515625" style="1" customWidth="1"/>
    <col min="11503" max="11504" width="14.85546875" style="1" customWidth="1"/>
    <col min="11505" max="11505" width="11.7109375" style="1" customWidth="1"/>
    <col min="11506" max="11750" width="9.140625" style="1" customWidth="1"/>
    <col min="11751" max="11751" width="30.140625" style="1" customWidth="1"/>
    <col min="11752" max="11752" width="95" style="1" customWidth="1"/>
    <col min="11753" max="11753" width="13.85546875" style="1" customWidth="1"/>
    <col min="11754" max="11754" width="10.42578125" style="1" customWidth="1"/>
    <col min="11755" max="11755" width="12.140625" style="1"/>
    <col min="11756" max="11756" width="31.140625" style="1" customWidth="1"/>
    <col min="11757" max="11757" width="99.5703125" style="1" customWidth="1"/>
    <col min="11758" max="11758" width="18.28515625" style="1" customWidth="1"/>
    <col min="11759" max="11760" width="14.85546875" style="1" customWidth="1"/>
    <col min="11761" max="11761" width="11.7109375" style="1" customWidth="1"/>
    <col min="11762" max="12006" width="9.140625" style="1" customWidth="1"/>
    <col min="12007" max="12007" width="30.140625" style="1" customWidth="1"/>
    <col min="12008" max="12008" width="95" style="1" customWidth="1"/>
    <col min="12009" max="12009" width="13.85546875" style="1" customWidth="1"/>
    <col min="12010" max="12010" width="10.42578125" style="1" customWidth="1"/>
    <col min="12011" max="12011" width="12.140625" style="1"/>
    <col min="12012" max="12012" width="31.140625" style="1" customWidth="1"/>
    <col min="12013" max="12013" width="99.5703125" style="1" customWidth="1"/>
    <col min="12014" max="12014" width="18.28515625" style="1" customWidth="1"/>
    <col min="12015" max="12016" width="14.85546875" style="1" customWidth="1"/>
    <col min="12017" max="12017" width="11.7109375" style="1" customWidth="1"/>
    <col min="12018" max="12262" width="9.140625" style="1" customWidth="1"/>
    <col min="12263" max="12263" width="30.140625" style="1" customWidth="1"/>
    <col min="12264" max="12264" width="95" style="1" customWidth="1"/>
    <col min="12265" max="12265" width="13.85546875" style="1" customWidth="1"/>
    <col min="12266" max="12266" width="10.42578125" style="1" customWidth="1"/>
    <col min="12267" max="12267" width="12.140625" style="1"/>
    <col min="12268" max="12268" width="31.140625" style="1" customWidth="1"/>
    <col min="12269" max="12269" width="99.5703125" style="1" customWidth="1"/>
    <col min="12270" max="12270" width="18.28515625" style="1" customWidth="1"/>
    <col min="12271" max="12272" width="14.85546875" style="1" customWidth="1"/>
    <col min="12273" max="12273" width="11.7109375" style="1" customWidth="1"/>
    <col min="12274" max="12518" width="9.140625" style="1" customWidth="1"/>
    <col min="12519" max="12519" width="30.140625" style="1" customWidth="1"/>
    <col min="12520" max="12520" width="95" style="1" customWidth="1"/>
    <col min="12521" max="12521" width="13.85546875" style="1" customWidth="1"/>
    <col min="12522" max="12522" width="10.42578125" style="1" customWidth="1"/>
    <col min="12523" max="12523" width="12.140625" style="1"/>
    <col min="12524" max="12524" width="31.140625" style="1" customWidth="1"/>
    <col min="12525" max="12525" width="99.5703125" style="1" customWidth="1"/>
    <col min="12526" max="12526" width="18.28515625" style="1" customWidth="1"/>
    <col min="12527" max="12528" width="14.85546875" style="1" customWidth="1"/>
    <col min="12529" max="12529" width="11.7109375" style="1" customWidth="1"/>
    <col min="12530" max="12774" width="9.140625" style="1" customWidth="1"/>
    <col min="12775" max="12775" width="30.140625" style="1" customWidth="1"/>
    <col min="12776" max="12776" width="95" style="1" customWidth="1"/>
    <col min="12777" max="12777" width="13.85546875" style="1" customWidth="1"/>
    <col min="12778" max="12778" width="10.42578125" style="1" customWidth="1"/>
    <col min="12779" max="12779" width="12.140625" style="1"/>
    <col min="12780" max="12780" width="31.140625" style="1" customWidth="1"/>
    <col min="12781" max="12781" width="99.5703125" style="1" customWidth="1"/>
    <col min="12782" max="12782" width="18.28515625" style="1" customWidth="1"/>
    <col min="12783" max="12784" width="14.85546875" style="1" customWidth="1"/>
    <col min="12785" max="12785" width="11.7109375" style="1" customWidth="1"/>
    <col min="12786" max="13030" width="9.140625" style="1" customWidth="1"/>
    <col min="13031" max="13031" width="30.140625" style="1" customWidth="1"/>
    <col min="13032" max="13032" width="95" style="1" customWidth="1"/>
    <col min="13033" max="13033" width="13.85546875" style="1" customWidth="1"/>
    <col min="13034" max="13034" width="10.42578125" style="1" customWidth="1"/>
    <col min="13035" max="13035" width="12.140625" style="1"/>
    <col min="13036" max="13036" width="31.140625" style="1" customWidth="1"/>
    <col min="13037" max="13037" width="99.5703125" style="1" customWidth="1"/>
    <col min="13038" max="13038" width="18.28515625" style="1" customWidth="1"/>
    <col min="13039" max="13040" width="14.85546875" style="1" customWidth="1"/>
    <col min="13041" max="13041" width="11.7109375" style="1" customWidth="1"/>
    <col min="13042" max="13286" width="9.140625" style="1" customWidth="1"/>
    <col min="13287" max="13287" width="30.140625" style="1" customWidth="1"/>
    <col min="13288" max="13288" width="95" style="1" customWidth="1"/>
    <col min="13289" max="13289" width="13.85546875" style="1" customWidth="1"/>
    <col min="13290" max="13290" width="10.42578125" style="1" customWidth="1"/>
    <col min="13291" max="13291" width="12.140625" style="1"/>
    <col min="13292" max="13292" width="31.140625" style="1" customWidth="1"/>
    <col min="13293" max="13293" width="99.5703125" style="1" customWidth="1"/>
    <col min="13294" max="13294" width="18.28515625" style="1" customWidth="1"/>
    <col min="13295" max="13296" width="14.85546875" style="1" customWidth="1"/>
    <col min="13297" max="13297" width="11.7109375" style="1" customWidth="1"/>
    <col min="13298" max="13542" width="9.140625" style="1" customWidth="1"/>
    <col min="13543" max="13543" width="30.140625" style="1" customWidth="1"/>
    <col min="13544" max="13544" width="95" style="1" customWidth="1"/>
    <col min="13545" max="13545" width="13.85546875" style="1" customWidth="1"/>
    <col min="13546" max="13546" width="10.42578125" style="1" customWidth="1"/>
    <col min="13547" max="13547" width="12.140625" style="1"/>
    <col min="13548" max="13548" width="31.140625" style="1" customWidth="1"/>
    <col min="13549" max="13549" width="99.5703125" style="1" customWidth="1"/>
    <col min="13550" max="13550" width="18.28515625" style="1" customWidth="1"/>
    <col min="13551" max="13552" width="14.85546875" style="1" customWidth="1"/>
    <col min="13553" max="13553" width="11.7109375" style="1" customWidth="1"/>
    <col min="13554" max="13798" width="9.140625" style="1" customWidth="1"/>
    <col min="13799" max="13799" width="30.140625" style="1" customWidth="1"/>
    <col min="13800" max="13800" width="95" style="1" customWidth="1"/>
    <col min="13801" max="13801" width="13.85546875" style="1" customWidth="1"/>
    <col min="13802" max="13802" width="10.42578125" style="1" customWidth="1"/>
    <col min="13803" max="13803" width="12.140625" style="1"/>
    <col min="13804" max="13804" width="31.140625" style="1" customWidth="1"/>
    <col min="13805" max="13805" width="99.5703125" style="1" customWidth="1"/>
    <col min="13806" max="13806" width="18.28515625" style="1" customWidth="1"/>
    <col min="13807" max="13808" width="14.85546875" style="1" customWidth="1"/>
    <col min="13809" max="13809" width="11.7109375" style="1" customWidth="1"/>
    <col min="13810" max="14054" width="9.140625" style="1" customWidth="1"/>
    <col min="14055" max="14055" width="30.140625" style="1" customWidth="1"/>
    <col min="14056" max="14056" width="95" style="1" customWidth="1"/>
    <col min="14057" max="14057" width="13.85546875" style="1" customWidth="1"/>
    <col min="14058" max="14058" width="10.42578125" style="1" customWidth="1"/>
    <col min="14059" max="14059" width="12.140625" style="1"/>
    <col min="14060" max="14060" width="31.140625" style="1" customWidth="1"/>
    <col min="14061" max="14061" width="99.5703125" style="1" customWidth="1"/>
    <col min="14062" max="14062" width="18.28515625" style="1" customWidth="1"/>
    <col min="14063" max="14064" width="14.85546875" style="1" customWidth="1"/>
    <col min="14065" max="14065" width="11.7109375" style="1" customWidth="1"/>
    <col min="14066" max="14310" width="9.140625" style="1" customWidth="1"/>
    <col min="14311" max="14311" width="30.140625" style="1" customWidth="1"/>
    <col min="14312" max="14312" width="95" style="1" customWidth="1"/>
    <col min="14313" max="14313" width="13.85546875" style="1" customWidth="1"/>
    <col min="14314" max="14314" width="10.42578125" style="1" customWidth="1"/>
    <col min="14315" max="14315" width="12.140625" style="1"/>
    <col min="14316" max="14316" width="31.140625" style="1" customWidth="1"/>
    <col min="14317" max="14317" width="99.5703125" style="1" customWidth="1"/>
    <col min="14318" max="14318" width="18.28515625" style="1" customWidth="1"/>
    <col min="14319" max="14320" width="14.85546875" style="1" customWidth="1"/>
    <col min="14321" max="14321" width="11.7109375" style="1" customWidth="1"/>
    <col min="14322" max="14566" width="9.140625" style="1" customWidth="1"/>
    <col min="14567" max="14567" width="30.140625" style="1" customWidth="1"/>
    <col min="14568" max="14568" width="95" style="1" customWidth="1"/>
    <col min="14569" max="14569" width="13.85546875" style="1" customWidth="1"/>
    <col min="14570" max="14570" width="10.42578125" style="1" customWidth="1"/>
    <col min="14571" max="14571" width="12.140625" style="1"/>
    <col min="14572" max="14572" width="31.140625" style="1" customWidth="1"/>
    <col min="14573" max="14573" width="99.5703125" style="1" customWidth="1"/>
    <col min="14574" max="14574" width="18.28515625" style="1" customWidth="1"/>
    <col min="14575" max="14576" width="14.85546875" style="1" customWidth="1"/>
    <col min="14577" max="14577" width="11.7109375" style="1" customWidth="1"/>
    <col min="14578" max="14822" width="9.140625" style="1" customWidth="1"/>
    <col min="14823" max="14823" width="30.140625" style="1" customWidth="1"/>
    <col min="14824" max="14824" width="95" style="1" customWidth="1"/>
    <col min="14825" max="14825" width="13.85546875" style="1" customWidth="1"/>
    <col min="14826" max="14826" width="10.42578125" style="1" customWidth="1"/>
    <col min="14827" max="14827" width="12.140625" style="1"/>
    <col min="14828" max="14828" width="31.140625" style="1" customWidth="1"/>
    <col min="14829" max="14829" width="99.5703125" style="1" customWidth="1"/>
    <col min="14830" max="14830" width="18.28515625" style="1" customWidth="1"/>
    <col min="14831" max="14832" width="14.85546875" style="1" customWidth="1"/>
    <col min="14833" max="14833" width="11.7109375" style="1" customWidth="1"/>
    <col min="14834" max="15078" width="9.140625" style="1" customWidth="1"/>
    <col min="15079" max="15079" width="30.140625" style="1" customWidth="1"/>
    <col min="15080" max="15080" width="95" style="1" customWidth="1"/>
    <col min="15081" max="15081" width="13.85546875" style="1" customWidth="1"/>
    <col min="15082" max="15082" width="10.42578125" style="1" customWidth="1"/>
    <col min="15083" max="15083" width="12.140625" style="1"/>
    <col min="15084" max="15084" width="31.140625" style="1" customWidth="1"/>
    <col min="15085" max="15085" width="99.5703125" style="1" customWidth="1"/>
    <col min="15086" max="15086" width="18.28515625" style="1" customWidth="1"/>
    <col min="15087" max="15088" width="14.85546875" style="1" customWidth="1"/>
    <col min="15089" max="15089" width="11.7109375" style="1" customWidth="1"/>
    <col min="15090" max="15334" width="9.140625" style="1" customWidth="1"/>
    <col min="15335" max="15335" width="30.140625" style="1" customWidth="1"/>
    <col min="15336" max="15336" width="95" style="1" customWidth="1"/>
    <col min="15337" max="15337" width="13.85546875" style="1" customWidth="1"/>
    <col min="15338" max="15338" width="10.42578125" style="1" customWidth="1"/>
    <col min="15339" max="15339" width="12.140625" style="1"/>
    <col min="15340" max="15340" width="31.140625" style="1" customWidth="1"/>
    <col min="15341" max="15341" width="99.5703125" style="1" customWidth="1"/>
    <col min="15342" max="15342" width="18.28515625" style="1" customWidth="1"/>
    <col min="15343" max="15344" width="14.85546875" style="1" customWidth="1"/>
    <col min="15345" max="15345" width="11.7109375" style="1" customWidth="1"/>
    <col min="15346" max="15590" width="9.140625" style="1" customWidth="1"/>
    <col min="15591" max="15591" width="30.140625" style="1" customWidth="1"/>
    <col min="15592" max="15592" width="95" style="1" customWidth="1"/>
    <col min="15593" max="15593" width="13.85546875" style="1" customWidth="1"/>
    <col min="15594" max="15594" width="10.42578125" style="1" customWidth="1"/>
    <col min="15595" max="15595" width="12.140625" style="1"/>
    <col min="15596" max="15596" width="31.140625" style="1" customWidth="1"/>
    <col min="15597" max="15597" width="99.5703125" style="1" customWidth="1"/>
    <col min="15598" max="15598" width="18.28515625" style="1" customWidth="1"/>
    <col min="15599" max="15600" width="14.85546875" style="1" customWidth="1"/>
    <col min="15601" max="15601" width="11.7109375" style="1" customWidth="1"/>
    <col min="15602" max="15846" width="9.140625" style="1" customWidth="1"/>
    <col min="15847" max="15847" width="30.140625" style="1" customWidth="1"/>
    <col min="15848" max="15848" width="95" style="1" customWidth="1"/>
    <col min="15849" max="15849" width="13.85546875" style="1" customWidth="1"/>
    <col min="15850" max="15850" width="10.42578125" style="1" customWidth="1"/>
    <col min="15851" max="15851" width="12.140625" style="1"/>
    <col min="15852" max="15852" width="31.140625" style="1" customWidth="1"/>
    <col min="15853" max="15853" width="99.5703125" style="1" customWidth="1"/>
    <col min="15854" max="15854" width="18.28515625" style="1" customWidth="1"/>
    <col min="15855" max="15856" width="14.85546875" style="1" customWidth="1"/>
    <col min="15857" max="15857" width="11.7109375" style="1" customWidth="1"/>
    <col min="15858" max="16102" width="9.140625" style="1" customWidth="1"/>
    <col min="16103" max="16103" width="30.140625" style="1" customWidth="1"/>
    <col min="16104" max="16104" width="95" style="1" customWidth="1"/>
    <col min="16105" max="16105" width="13.85546875" style="1" customWidth="1"/>
    <col min="16106" max="16106" width="10.42578125" style="1" customWidth="1"/>
    <col min="16107" max="16107" width="12.140625" style="1"/>
    <col min="16108" max="16108" width="31.140625" style="1" customWidth="1"/>
    <col min="16109" max="16109" width="99.5703125" style="1" customWidth="1"/>
    <col min="16110" max="16110" width="18.28515625" style="1" customWidth="1"/>
    <col min="16111" max="16112" width="14.85546875" style="1" customWidth="1"/>
    <col min="16113" max="16113" width="11.7109375" style="1" customWidth="1"/>
    <col min="16114" max="16358" width="9.140625" style="1" customWidth="1"/>
    <col min="16359" max="16359" width="30.140625" style="1" customWidth="1"/>
    <col min="16360" max="16360" width="95" style="1" customWidth="1"/>
    <col min="16361" max="16361" width="13.85546875" style="1" customWidth="1"/>
    <col min="16362" max="16384" width="10.42578125" style="1" customWidth="1"/>
  </cols>
  <sheetData>
    <row r="1" spans="1:228" x14ac:dyDescent="0.25">
      <c r="F1" s="3" t="s">
        <v>33</v>
      </c>
    </row>
    <row r="2" spans="1:228" x14ac:dyDescent="0.25">
      <c r="F2" s="53" t="s">
        <v>63</v>
      </c>
    </row>
    <row r="3" spans="1:228" x14ac:dyDescent="0.25">
      <c r="F3" s="53" t="s">
        <v>64</v>
      </c>
    </row>
    <row r="4" spans="1:228" x14ac:dyDescent="0.25">
      <c r="F4" s="53" t="s">
        <v>65</v>
      </c>
    </row>
    <row r="6" spans="1:228" x14ac:dyDescent="0.25">
      <c r="A6" s="74" t="s">
        <v>242</v>
      </c>
      <c r="B6" s="74"/>
      <c r="C6" s="74"/>
      <c r="D6" s="74"/>
      <c r="E6" s="74"/>
      <c r="F6" s="74"/>
    </row>
    <row r="7" spans="1:228" x14ac:dyDescent="0.25">
      <c r="A7" s="7"/>
      <c r="B7" s="7"/>
    </row>
    <row r="8" spans="1:228" ht="99.75" customHeight="1" x14ac:dyDescent="0.25">
      <c r="A8" s="8" t="s">
        <v>66</v>
      </c>
      <c r="B8" s="8" t="s">
        <v>67</v>
      </c>
      <c r="C8" s="8" t="s">
        <v>68</v>
      </c>
      <c r="D8" s="8" t="s">
        <v>69</v>
      </c>
      <c r="E8" s="8" t="s">
        <v>241</v>
      </c>
      <c r="F8" s="8" t="s">
        <v>70</v>
      </c>
    </row>
    <row r="9" spans="1:228" ht="17.25" customHeight="1" x14ac:dyDescent="0.25">
      <c r="A9" s="4">
        <v>1</v>
      </c>
      <c r="B9" s="8">
        <v>2</v>
      </c>
      <c r="C9" s="9">
        <v>3</v>
      </c>
      <c r="D9" s="9">
        <v>4</v>
      </c>
      <c r="E9" s="9">
        <v>5</v>
      </c>
      <c r="F9" s="9">
        <v>6</v>
      </c>
    </row>
    <row r="10" spans="1:228" ht="17.25" customHeight="1" x14ac:dyDescent="0.25">
      <c r="A10" s="54" t="s">
        <v>237</v>
      </c>
      <c r="B10" s="55" t="s">
        <v>238</v>
      </c>
      <c r="C10" s="75">
        <f>C11+C47</f>
        <v>2642613.4134900002</v>
      </c>
      <c r="D10" s="75">
        <f t="shared" ref="D10:E10" si="0">D11+D47</f>
        <v>2645882.8234800003</v>
      </c>
      <c r="E10" s="75">
        <f t="shared" si="0"/>
        <v>2597466.8101929999</v>
      </c>
      <c r="F10" s="66">
        <f t="shared" ref="F10:F21" si="1">E10/D10*100</f>
        <v>98.170137662282372</v>
      </c>
    </row>
    <row r="11" spans="1:228" ht="18.75" x14ac:dyDescent="0.25">
      <c r="A11" s="4" t="s">
        <v>0</v>
      </c>
      <c r="B11" s="5" t="s">
        <v>1</v>
      </c>
      <c r="C11" s="76">
        <f>C15+C18+C20+C25+C26+C31+C33+C35+C38+C42</f>
        <v>387255.85638000007</v>
      </c>
      <c r="D11" s="76">
        <f t="shared" ref="D11:E11" si="2">D15+D18+D20+D25+D26+D31+D33+D35+D38+D42</f>
        <v>387255.85638000007</v>
      </c>
      <c r="E11" s="76">
        <f t="shared" si="2"/>
        <v>374342.26087299996</v>
      </c>
      <c r="F11" s="66">
        <f t="shared" si="1"/>
        <v>96.665358239455912</v>
      </c>
    </row>
    <row r="12" spans="1:228" ht="18.75" x14ac:dyDescent="0.25">
      <c r="A12" s="19"/>
      <c r="B12" s="20" t="s">
        <v>2</v>
      </c>
      <c r="C12" s="77">
        <f>SUM(C11-C17)</f>
        <v>342145.85638000007</v>
      </c>
      <c r="D12" s="77">
        <f t="shared" ref="D12" si="3">SUM(D11-D17)</f>
        <v>342145.85638000007</v>
      </c>
      <c r="E12" s="77">
        <f>SUM(E11-E17)</f>
        <v>329882.12625951122</v>
      </c>
      <c r="F12" s="67">
        <f t="shared" si="1"/>
        <v>96.415642658881623</v>
      </c>
    </row>
    <row r="13" spans="1:228" ht="18.75" x14ac:dyDescent="0.25">
      <c r="A13" s="21"/>
      <c r="B13" s="22" t="s">
        <v>3</v>
      </c>
      <c r="C13" s="78">
        <f>SUM(C15,C18,C20,C25)</f>
        <v>361039.66233000002</v>
      </c>
      <c r="D13" s="78">
        <f t="shared" ref="D13:E13" si="4">SUM(D15,D18,D20,D25)</f>
        <v>361039.66233000002</v>
      </c>
      <c r="E13" s="78">
        <f t="shared" si="4"/>
        <v>345955.47382299992</v>
      </c>
      <c r="F13" s="68">
        <f t="shared" si="1"/>
        <v>95.822013457011053</v>
      </c>
    </row>
    <row r="14" spans="1:228" ht="18.75" x14ac:dyDescent="0.25">
      <c r="A14" s="21"/>
      <c r="B14" s="22" t="s">
        <v>4</v>
      </c>
      <c r="C14" s="78">
        <f>SUM(C26,C31,C33,C35,C38,C42)</f>
        <v>26216.194050000002</v>
      </c>
      <c r="D14" s="78">
        <f>SUM(D26,D31,D33,D35,D38,D42)</f>
        <v>26216.194050000002</v>
      </c>
      <c r="E14" s="78">
        <f>SUM(E26,E31,E33,E35,E38,E42)</f>
        <v>28386.787049999999</v>
      </c>
      <c r="F14" s="68">
        <f t="shared" si="1"/>
        <v>108.27958854691188</v>
      </c>
    </row>
    <row r="15" spans="1:228" ht="18.75" x14ac:dyDescent="0.25">
      <c r="A15" s="21" t="s">
        <v>5</v>
      </c>
      <c r="B15" s="23" t="s">
        <v>6</v>
      </c>
      <c r="C15" s="78">
        <f>C16+C17</f>
        <v>285869.46233000001</v>
      </c>
      <c r="D15" s="78">
        <f t="shared" ref="D15:E15" si="5">D16+D17</f>
        <v>285869.46233000001</v>
      </c>
      <c r="E15" s="78">
        <f t="shared" si="5"/>
        <v>274986.61240299995</v>
      </c>
      <c r="F15" s="68">
        <f t="shared" si="1"/>
        <v>96.193070138272702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</row>
    <row r="16" spans="1:228" ht="18.75" x14ac:dyDescent="0.25">
      <c r="A16" s="24" t="s">
        <v>7</v>
      </c>
      <c r="B16" s="25" t="s">
        <v>8</v>
      </c>
      <c r="C16" s="79">
        <v>240759.46233000001</v>
      </c>
      <c r="D16" s="79">
        <v>240759.46233000001</v>
      </c>
      <c r="E16" s="79">
        <v>230526.47778951121</v>
      </c>
      <c r="F16" s="69">
        <f t="shared" si="1"/>
        <v>95.749706183318011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</row>
    <row r="17" spans="1:228" ht="18.75" x14ac:dyDescent="0.25">
      <c r="A17" s="24" t="s">
        <v>7</v>
      </c>
      <c r="B17" s="25" t="s">
        <v>9</v>
      </c>
      <c r="C17" s="79">
        <v>45110</v>
      </c>
      <c r="D17" s="79">
        <v>45110</v>
      </c>
      <c r="E17" s="79">
        <v>44460.134613488735</v>
      </c>
      <c r="F17" s="69">
        <f t="shared" si="1"/>
        <v>98.559376221433681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</row>
    <row r="18" spans="1:228" ht="31.5" x14ac:dyDescent="0.25">
      <c r="A18" s="21" t="s">
        <v>35</v>
      </c>
      <c r="B18" s="26" t="s">
        <v>10</v>
      </c>
      <c r="C18" s="78">
        <f t="shared" ref="C18:E18" si="6">C19</f>
        <v>15500</v>
      </c>
      <c r="D18" s="78">
        <f t="shared" si="6"/>
        <v>15500</v>
      </c>
      <c r="E18" s="78">
        <f t="shared" si="6"/>
        <v>16285.384559999997</v>
      </c>
      <c r="F18" s="68">
        <f t="shared" si="1"/>
        <v>105.06699716129032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</row>
    <row r="19" spans="1:228" ht="32.25" customHeight="1" x14ac:dyDescent="0.25">
      <c r="A19" s="48" t="s">
        <v>36</v>
      </c>
      <c r="B19" s="56" t="s">
        <v>34</v>
      </c>
      <c r="C19" s="79">
        <v>15500</v>
      </c>
      <c r="D19" s="79">
        <v>15500</v>
      </c>
      <c r="E19" s="79">
        <v>16285.384559999997</v>
      </c>
      <c r="F19" s="69">
        <f t="shared" si="1"/>
        <v>105.06699716129032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</row>
    <row r="20" spans="1:228" ht="18.75" x14ac:dyDescent="0.25">
      <c r="A20" s="21" t="s">
        <v>11</v>
      </c>
      <c r="B20" s="23" t="s">
        <v>12</v>
      </c>
      <c r="C20" s="78">
        <f t="shared" ref="C20:E20" si="7">C22+C23+C24+C21</f>
        <v>52040.2</v>
      </c>
      <c r="D20" s="78">
        <f t="shared" si="7"/>
        <v>52040.2</v>
      </c>
      <c r="E20" s="78">
        <f t="shared" si="7"/>
        <v>47181.425999999992</v>
      </c>
      <c r="F20" s="68">
        <f t="shared" si="1"/>
        <v>90.663421739347655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</row>
    <row r="21" spans="1:228" ht="21" customHeight="1" x14ac:dyDescent="0.25">
      <c r="A21" s="27" t="s">
        <v>37</v>
      </c>
      <c r="B21" s="28" t="s">
        <v>46</v>
      </c>
      <c r="C21" s="79">
        <v>45450</v>
      </c>
      <c r="D21" s="79">
        <v>45450</v>
      </c>
      <c r="E21" s="79">
        <v>44621.910069999991</v>
      </c>
      <c r="F21" s="69">
        <f t="shared" si="1"/>
        <v>98.17801995599558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</row>
    <row r="22" spans="1:228" ht="18.75" x14ac:dyDescent="0.25">
      <c r="A22" s="24" t="s">
        <v>38</v>
      </c>
      <c r="B22" s="25" t="s">
        <v>13</v>
      </c>
      <c r="C22" s="79">
        <v>0</v>
      </c>
      <c r="D22" s="79">
        <v>0</v>
      </c>
      <c r="E22" s="79">
        <v>-121.14933999999998</v>
      </c>
      <c r="F22" s="69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</row>
    <row r="23" spans="1:228" ht="18.75" x14ac:dyDescent="0.25">
      <c r="A23" s="24" t="s">
        <v>39</v>
      </c>
      <c r="B23" s="25" t="s">
        <v>14</v>
      </c>
      <c r="C23" s="79">
        <v>167</v>
      </c>
      <c r="D23" s="79">
        <v>167</v>
      </c>
      <c r="E23" s="79">
        <v>166.55967999999999</v>
      </c>
      <c r="F23" s="69">
        <f t="shared" ref="F23:F42" si="8">E23/D23*100</f>
        <v>99.736335329341301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</row>
    <row r="24" spans="1:228" ht="18.75" x14ac:dyDescent="0.25">
      <c r="A24" s="24" t="s">
        <v>40</v>
      </c>
      <c r="B24" s="25" t="s">
        <v>15</v>
      </c>
      <c r="C24" s="79">
        <v>6423.2</v>
      </c>
      <c r="D24" s="79">
        <v>6423.2</v>
      </c>
      <c r="E24" s="79">
        <v>2514.1055900000006</v>
      </c>
      <c r="F24" s="69">
        <f t="shared" si="8"/>
        <v>39.141013669199168</v>
      </c>
    </row>
    <row r="25" spans="1:228" ht="18.75" x14ac:dyDescent="0.25">
      <c r="A25" s="29" t="s">
        <v>16</v>
      </c>
      <c r="B25" s="23" t="s">
        <v>41</v>
      </c>
      <c r="C25" s="78">
        <v>7630</v>
      </c>
      <c r="D25" s="78">
        <v>7630</v>
      </c>
      <c r="E25" s="78">
        <v>7502.0508600000003</v>
      </c>
      <c r="F25" s="68">
        <f t="shared" si="8"/>
        <v>98.323078112712977</v>
      </c>
    </row>
    <row r="26" spans="1:228" ht="31.5" x14ac:dyDescent="0.25">
      <c r="A26" s="29" t="s">
        <v>17</v>
      </c>
      <c r="B26" s="26" t="s">
        <v>18</v>
      </c>
      <c r="C26" s="80">
        <f>SUM(C27:C30)</f>
        <v>10205.564850000001</v>
      </c>
      <c r="D26" s="80">
        <f t="shared" ref="D26:E26" si="9">SUM(D27:D30)</f>
        <v>10205.564850000001</v>
      </c>
      <c r="E26" s="80">
        <f t="shared" si="9"/>
        <v>11731.076560000001</v>
      </c>
      <c r="F26" s="70">
        <f t="shared" si="8"/>
        <v>114.9478420099403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</row>
    <row r="27" spans="1:228" ht="31.5" x14ac:dyDescent="0.25">
      <c r="A27" s="24" t="s">
        <v>49</v>
      </c>
      <c r="B27" s="28" t="s">
        <v>50</v>
      </c>
      <c r="C27" s="81">
        <v>1.0648500000000001</v>
      </c>
      <c r="D27" s="81">
        <v>1.0648500000000001</v>
      </c>
      <c r="E27" s="82">
        <v>1.0648500000000001</v>
      </c>
      <c r="F27" s="71">
        <f t="shared" si="8"/>
        <v>100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</row>
    <row r="28" spans="1:228" ht="45" customHeight="1" x14ac:dyDescent="0.25">
      <c r="A28" s="24" t="s">
        <v>19</v>
      </c>
      <c r="B28" s="28" t="s">
        <v>42</v>
      </c>
      <c r="C28" s="81">
        <v>9500</v>
      </c>
      <c r="D28" s="81">
        <v>9500</v>
      </c>
      <c r="E28" s="81">
        <v>10998.38005</v>
      </c>
      <c r="F28" s="71">
        <f t="shared" si="8"/>
        <v>115.77242157894736</v>
      </c>
    </row>
    <row r="29" spans="1:228" ht="47.25" x14ac:dyDescent="0.25">
      <c r="A29" s="30" t="s">
        <v>20</v>
      </c>
      <c r="B29" s="31" t="s">
        <v>43</v>
      </c>
      <c r="C29" s="81">
        <v>683</v>
      </c>
      <c r="D29" s="81">
        <v>683</v>
      </c>
      <c r="E29" s="81">
        <v>710.13166000000001</v>
      </c>
      <c r="F29" s="71">
        <f t="shared" si="8"/>
        <v>103.97242459736458</v>
      </c>
    </row>
    <row r="30" spans="1:228" ht="53.25" customHeight="1" x14ac:dyDescent="0.25">
      <c r="A30" s="57" t="s">
        <v>60</v>
      </c>
      <c r="B30" s="58" t="s">
        <v>61</v>
      </c>
      <c r="C30" s="81">
        <v>21.5</v>
      </c>
      <c r="D30" s="81">
        <v>21.5</v>
      </c>
      <c r="E30" s="81">
        <v>21.5</v>
      </c>
      <c r="F30" s="71">
        <f t="shared" si="8"/>
        <v>100</v>
      </c>
    </row>
    <row r="31" spans="1:228" ht="18.75" x14ac:dyDescent="0.25">
      <c r="A31" s="32" t="s">
        <v>21</v>
      </c>
      <c r="B31" s="61" t="s">
        <v>22</v>
      </c>
      <c r="C31" s="78">
        <f t="shared" ref="C31:E31" si="10">C32</f>
        <v>5600</v>
      </c>
      <c r="D31" s="78">
        <f t="shared" si="10"/>
        <v>5600</v>
      </c>
      <c r="E31" s="78">
        <f t="shared" si="10"/>
        <v>6355.813149999999</v>
      </c>
      <c r="F31" s="68">
        <f t="shared" si="8"/>
        <v>113.49666339285713</v>
      </c>
    </row>
    <row r="32" spans="1:228" ht="18.75" x14ac:dyDescent="0.25">
      <c r="A32" s="33" t="s">
        <v>23</v>
      </c>
      <c r="B32" s="34" t="s">
        <v>24</v>
      </c>
      <c r="C32" s="83">
        <v>5600</v>
      </c>
      <c r="D32" s="83">
        <v>5600</v>
      </c>
      <c r="E32" s="83">
        <v>6355.813149999999</v>
      </c>
      <c r="F32" s="72">
        <f t="shared" si="8"/>
        <v>113.49666339285713</v>
      </c>
    </row>
    <row r="33" spans="1:228" ht="18.75" x14ac:dyDescent="0.25">
      <c r="A33" s="35" t="s">
        <v>47</v>
      </c>
      <c r="B33" s="62" t="s">
        <v>48</v>
      </c>
      <c r="C33" s="78">
        <f t="shared" ref="C33:E33" si="11">C34</f>
        <v>170.29919999999998</v>
      </c>
      <c r="D33" s="78">
        <f t="shared" si="11"/>
        <v>170.29920000000001</v>
      </c>
      <c r="E33" s="78">
        <f t="shared" si="11"/>
        <v>170.29920000000001</v>
      </c>
      <c r="F33" s="68">
        <f t="shared" si="8"/>
        <v>100</v>
      </c>
    </row>
    <row r="34" spans="1:228" ht="18.75" x14ac:dyDescent="0.25">
      <c r="A34" s="36" t="s">
        <v>54</v>
      </c>
      <c r="B34" s="63" t="s">
        <v>55</v>
      </c>
      <c r="C34" s="79">
        <v>170.29919999999998</v>
      </c>
      <c r="D34" s="79">
        <v>170.29920000000001</v>
      </c>
      <c r="E34" s="79">
        <v>170.29920000000001</v>
      </c>
      <c r="F34" s="69">
        <f t="shared" si="8"/>
        <v>100</v>
      </c>
    </row>
    <row r="35" spans="1:228" ht="18.75" x14ac:dyDescent="0.25">
      <c r="A35" s="35" t="s">
        <v>25</v>
      </c>
      <c r="B35" s="62" t="s">
        <v>26</v>
      </c>
      <c r="C35" s="78">
        <f>SUM(C36,C37)</f>
        <v>3253.38</v>
      </c>
      <c r="D35" s="78">
        <f t="shared" ref="D35:E35" si="12">SUM(D36,D37)</f>
        <v>3253.38</v>
      </c>
      <c r="E35" s="78">
        <f t="shared" si="12"/>
        <v>3302.7962500000003</v>
      </c>
      <c r="F35" s="68">
        <f t="shared" si="8"/>
        <v>101.51892032286423</v>
      </c>
    </row>
    <row r="36" spans="1:228" ht="78.75" x14ac:dyDescent="0.25">
      <c r="A36" s="37" t="s">
        <v>27</v>
      </c>
      <c r="B36" s="64" t="s">
        <v>28</v>
      </c>
      <c r="C36" s="84">
        <v>2600.38</v>
      </c>
      <c r="D36" s="84">
        <v>2600.38</v>
      </c>
      <c r="E36" s="84">
        <v>2600.38</v>
      </c>
      <c r="F36" s="73">
        <f t="shared" si="8"/>
        <v>100</v>
      </c>
    </row>
    <row r="37" spans="1:228" ht="33" customHeight="1" x14ac:dyDescent="0.25">
      <c r="A37" s="38" t="s">
        <v>29</v>
      </c>
      <c r="B37" s="39" t="s">
        <v>44</v>
      </c>
      <c r="C37" s="79">
        <v>653</v>
      </c>
      <c r="D37" s="79">
        <v>653</v>
      </c>
      <c r="E37" s="79">
        <v>702.41624999999999</v>
      </c>
      <c r="F37" s="69">
        <f t="shared" si="8"/>
        <v>107.56757274119448</v>
      </c>
    </row>
    <row r="38" spans="1:228" ht="18.75" x14ac:dyDescent="0.25">
      <c r="A38" s="19" t="s">
        <v>30</v>
      </c>
      <c r="B38" s="61" t="s">
        <v>31</v>
      </c>
      <c r="C38" s="78">
        <f>SUM(C39:C41)</f>
        <v>6096.95</v>
      </c>
      <c r="D38" s="78">
        <f t="shared" ref="D38:E38" si="13">SUM(D39:D41)</f>
        <v>6096.95</v>
      </c>
      <c r="E38" s="78">
        <f t="shared" si="13"/>
        <v>5923.9338900000002</v>
      </c>
      <c r="F38" s="68">
        <f t="shared" si="8"/>
        <v>97.162251453595658</v>
      </c>
      <c r="H38" s="18"/>
    </row>
    <row r="39" spans="1:228" ht="18.75" x14ac:dyDescent="0.25">
      <c r="A39" s="30" t="s">
        <v>30</v>
      </c>
      <c r="B39" s="63" t="s">
        <v>31</v>
      </c>
      <c r="C39" s="84">
        <v>4156.95</v>
      </c>
      <c r="D39" s="84">
        <v>4156.95</v>
      </c>
      <c r="E39" s="84">
        <v>4085.6881100000001</v>
      </c>
      <c r="F39" s="73">
        <f t="shared" si="8"/>
        <v>98.285716931885162</v>
      </c>
      <c r="H39" s="18"/>
    </row>
    <row r="40" spans="1:228" ht="78.75" x14ac:dyDescent="0.25">
      <c r="A40" s="30" t="s">
        <v>62</v>
      </c>
      <c r="B40" s="58" t="s">
        <v>56</v>
      </c>
      <c r="C40" s="84">
        <v>1323.5</v>
      </c>
      <c r="D40" s="84">
        <v>1323.5</v>
      </c>
      <c r="E40" s="84">
        <v>1244.2999</v>
      </c>
      <c r="F40" s="73">
        <f t="shared" si="8"/>
        <v>94.01585946354362</v>
      </c>
    </row>
    <row r="41" spans="1:228" ht="78.75" x14ac:dyDescent="0.25">
      <c r="A41" s="30" t="s">
        <v>58</v>
      </c>
      <c r="B41" s="58" t="s">
        <v>57</v>
      </c>
      <c r="C41" s="84">
        <v>616.5</v>
      </c>
      <c r="D41" s="84">
        <v>616.5</v>
      </c>
      <c r="E41" s="84">
        <v>593.94587999999999</v>
      </c>
      <c r="F41" s="73">
        <f t="shared" si="8"/>
        <v>96.341586374695865</v>
      </c>
    </row>
    <row r="42" spans="1:228" ht="18.75" x14ac:dyDescent="0.25">
      <c r="A42" s="9" t="s">
        <v>45</v>
      </c>
      <c r="B42" s="65" t="s">
        <v>32</v>
      </c>
      <c r="C42" s="78">
        <f>SUM(C43:C46)</f>
        <v>890</v>
      </c>
      <c r="D42" s="78">
        <f t="shared" ref="D42:E42" si="14">SUM(D43:D46)</f>
        <v>890</v>
      </c>
      <c r="E42" s="78">
        <f t="shared" si="14"/>
        <v>902.86799999999994</v>
      </c>
      <c r="F42" s="68">
        <f t="shared" si="8"/>
        <v>101.4458426966292</v>
      </c>
    </row>
    <row r="43" spans="1:228" ht="18.75" x14ac:dyDescent="0.25">
      <c r="A43" s="30" t="s">
        <v>239</v>
      </c>
      <c r="B43" s="63" t="s">
        <v>240</v>
      </c>
      <c r="C43" s="79"/>
      <c r="D43" s="79"/>
      <c r="E43" s="79">
        <v>4</v>
      </c>
      <c r="F43" s="69"/>
    </row>
    <row r="44" spans="1:228" ht="18.75" x14ac:dyDescent="0.25">
      <c r="A44" s="30" t="s">
        <v>59</v>
      </c>
      <c r="B44" s="63" t="s">
        <v>51</v>
      </c>
      <c r="C44" s="79">
        <v>70</v>
      </c>
      <c r="D44" s="79">
        <v>70</v>
      </c>
      <c r="E44" s="79">
        <v>70</v>
      </c>
      <c r="F44" s="69">
        <f t="shared" ref="F44:F75" si="15">E44/D44*100</f>
        <v>100</v>
      </c>
    </row>
    <row r="45" spans="1:228" ht="18.75" x14ac:dyDescent="0.25">
      <c r="A45" s="30" t="s">
        <v>52</v>
      </c>
      <c r="B45" s="63" t="s">
        <v>51</v>
      </c>
      <c r="C45" s="79">
        <v>420</v>
      </c>
      <c r="D45" s="79">
        <v>420</v>
      </c>
      <c r="E45" s="79">
        <v>428.86799999999999</v>
      </c>
      <c r="F45" s="69">
        <f t="shared" si="15"/>
        <v>102.11142857142856</v>
      </c>
    </row>
    <row r="46" spans="1:228" ht="18.75" x14ac:dyDescent="0.25">
      <c r="A46" s="24" t="s">
        <v>53</v>
      </c>
      <c r="B46" s="25" t="s">
        <v>51</v>
      </c>
      <c r="C46" s="79">
        <v>400</v>
      </c>
      <c r="D46" s="79">
        <v>400</v>
      </c>
      <c r="E46" s="79">
        <v>400</v>
      </c>
      <c r="F46" s="69">
        <f t="shared" si="15"/>
        <v>100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</row>
    <row r="47" spans="1:228" ht="19.5" x14ac:dyDescent="0.25">
      <c r="A47" s="40" t="s">
        <v>71</v>
      </c>
      <c r="B47" s="41" t="s">
        <v>72</v>
      </c>
      <c r="C47" s="85">
        <f>C48+C162+C173+C157</f>
        <v>2255357.5571099999</v>
      </c>
      <c r="D47" s="85">
        <f t="shared" ref="D47:E47" si="16">D48+D162+D173+D157</f>
        <v>2258626.9671</v>
      </c>
      <c r="E47" s="85">
        <f t="shared" si="16"/>
        <v>2223124.5493199998</v>
      </c>
      <c r="F47" s="17">
        <f t="shared" si="15"/>
        <v>98.428141596769109</v>
      </c>
    </row>
    <row r="48" spans="1:228" ht="31.5" x14ac:dyDescent="0.25">
      <c r="A48" s="42" t="s">
        <v>73</v>
      </c>
      <c r="B48" s="43" t="s">
        <v>74</v>
      </c>
      <c r="C48" s="85">
        <f t="shared" ref="C48:E48" si="17">SUM(C49,C52,C103,C136)</f>
        <v>2259378.7392999995</v>
      </c>
      <c r="D48" s="85">
        <f t="shared" si="17"/>
        <v>2262648.1492899996</v>
      </c>
      <c r="E48" s="85">
        <f t="shared" si="17"/>
        <v>2241925.6034599999</v>
      </c>
      <c r="F48" s="15">
        <f t="shared" si="15"/>
        <v>99.084146342571984</v>
      </c>
    </row>
    <row r="49" spans="1:8" ht="31.5" x14ac:dyDescent="0.25">
      <c r="A49" s="14" t="s">
        <v>75</v>
      </c>
      <c r="B49" s="44" t="s">
        <v>76</v>
      </c>
      <c r="C49" s="86">
        <f t="shared" ref="C49:E49" si="18">SUM(C50:C51)</f>
        <v>201467.4</v>
      </c>
      <c r="D49" s="86">
        <f t="shared" si="18"/>
        <v>201467.4</v>
      </c>
      <c r="E49" s="86">
        <f t="shared" si="18"/>
        <v>201467.4</v>
      </c>
      <c r="F49" s="16">
        <f t="shared" si="15"/>
        <v>100</v>
      </c>
    </row>
    <row r="50" spans="1:8" ht="31.5" x14ac:dyDescent="0.25">
      <c r="A50" s="45" t="s">
        <v>77</v>
      </c>
      <c r="B50" s="46" t="s">
        <v>78</v>
      </c>
      <c r="C50" s="87">
        <v>200521.4</v>
      </c>
      <c r="D50" s="87">
        <v>200521.4</v>
      </c>
      <c r="E50" s="87">
        <v>200521.4</v>
      </c>
      <c r="F50" s="59">
        <f t="shared" si="15"/>
        <v>100</v>
      </c>
    </row>
    <row r="51" spans="1:8" ht="19.5" x14ac:dyDescent="0.25">
      <c r="A51" s="45" t="s">
        <v>79</v>
      </c>
      <c r="B51" s="46" t="s">
        <v>80</v>
      </c>
      <c r="C51" s="87">
        <v>946</v>
      </c>
      <c r="D51" s="87">
        <v>946</v>
      </c>
      <c r="E51" s="87">
        <v>946</v>
      </c>
      <c r="F51" s="59">
        <f t="shared" si="15"/>
        <v>100</v>
      </c>
    </row>
    <row r="52" spans="1:8" ht="31.5" x14ac:dyDescent="0.25">
      <c r="A52" s="14" t="s">
        <v>81</v>
      </c>
      <c r="B52" s="44" t="s">
        <v>82</v>
      </c>
      <c r="C52" s="86">
        <f t="shared" ref="C52:E52" si="19">SUM(C99,C97,C91,C80,C68,C59,C53)</f>
        <v>1183940.61855</v>
      </c>
      <c r="D52" s="86">
        <f t="shared" si="19"/>
        <v>1187503.48761</v>
      </c>
      <c r="E52" s="86">
        <f t="shared" si="19"/>
        <v>1167097.6712799999</v>
      </c>
      <c r="F52" s="16">
        <f t="shared" si="15"/>
        <v>98.281620513715779</v>
      </c>
      <c r="H52" s="6"/>
    </row>
    <row r="53" spans="1:8" ht="20.25" x14ac:dyDescent="0.25">
      <c r="A53" s="14" t="s">
        <v>83</v>
      </c>
      <c r="B53" s="47"/>
      <c r="C53" s="86">
        <f t="shared" ref="C53:E53" si="20">SUM(C54:C58)</f>
        <v>28819.087350000002</v>
      </c>
      <c r="D53" s="86">
        <f t="shared" si="20"/>
        <v>28819.087350000002</v>
      </c>
      <c r="E53" s="86">
        <f t="shared" si="20"/>
        <v>28819.087350000002</v>
      </c>
      <c r="F53" s="16">
        <f t="shared" si="15"/>
        <v>100</v>
      </c>
    </row>
    <row r="54" spans="1:8" ht="47.25" x14ac:dyDescent="0.25">
      <c r="A54" s="48" t="s">
        <v>84</v>
      </c>
      <c r="B54" s="46" t="s">
        <v>85</v>
      </c>
      <c r="C54" s="87">
        <v>684</v>
      </c>
      <c r="D54" s="87">
        <v>684</v>
      </c>
      <c r="E54" s="87">
        <v>684</v>
      </c>
      <c r="F54" s="59">
        <f t="shared" si="15"/>
        <v>100</v>
      </c>
    </row>
    <row r="55" spans="1:8" ht="47.25" x14ac:dyDescent="0.25">
      <c r="A55" s="48" t="s">
        <v>86</v>
      </c>
      <c r="B55" s="46" t="s">
        <v>87</v>
      </c>
      <c r="C55" s="87">
        <v>295</v>
      </c>
      <c r="D55" s="87">
        <v>295</v>
      </c>
      <c r="E55" s="87">
        <v>295</v>
      </c>
      <c r="F55" s="59">
        <f t="shared" si="15"/>
        <v>100</v>
      </c>
    </row>
    <row r="56" spans="1:8" ht="63" x14ac:dyDescent="0.25">
      <c r="A56" s="48" t="s">
        <v>86</v>
      </c>
      <c r="B56" s="46" t="s">
        <v>88</v>
      </c>
      <c r="C56" s="87">
        <v>5440.0873499999998</v>
      </c>
      <c r="D56" s="87">
        <v>5440.0873499999998</v>
      </c>
      <c r="E56" s="87">
        <v>5440.0873499999998</v>
      </c>
      <c r="F56" s="59">
        <f t="shared" si="15"/>
        <v>100</v>
      </c>
    </row>
    <row r="57" spans="1:8" ht="31.5" x14ac:dyDescent="0.25">
      <c r="A57" s="48" t="s">
        <v>86</v>
      </c>
      <c r="B57" s="46" t="s">
        <v>89</v>
      </c>
      <c r="C57" s="87">
        <v>200</v>
      </c>
      <c r="D57" s="87">
        <v>200</v>
      </c>
      <c r="E57" s="87">
        <v>200</v>
      </c>
      <c r="F57" s="59">
        <f t="shared" si="15"/>
        <v>100</v>
      </c>
    </row>
    <row r="58" spans="1:8" ht="19.5" x14ac:dyDescent="0.25">
      <c r="A58" s="48" t="s">
        <v>86</v>
      </c>
      <c r="B58" s="46" t="s">
        <v>90</v>
      </c>
      <c r="C58" s="87">
        <v>22200</v>
      </c>
      <c r="D58" s="87">
        <v>22200</v>
      </c>
      <c r="E58" s="87">
        <v>22200</v>
      </c>
      <c r="F58" s="59">
        <f t="shared" si="15"/>
        <v>100</v>
      </c>
    </row>
    <row r="59" spans="1:8" ht="20.25" x14ac:dyDescent="0.25">
      <c r="A59" s="14" t="s">
        <v>83</v>
      </c>
      <c r="B59" s="44"/>
      <c r="C59" s="86">
        <f t="shared" ref="C59:E59" si="21">SUM(C60:C67)</f>
        <v>161989.58749000001</v>
      </c>
      <c r="D59" s="86">
        <f t="shared" si="21"/>
        <v>165529.48749</v>
      </c>
      <c r="E59" s="86">
        <f t="shared" si="21"/>
        <v>165529.48749</v>
      </c>
      <c r="F59" s="16">
        <f t="shared" si="15"/>
        <v>100</v>
      </c>
    </row>
    <row r="60" spans="1:8" ht="31.5" x14ac:dyDescent="0.25">
      <c r="A60" s="48" t="s">
        <v>91</v>
      </c>
      <c r="B60" s="46" t="s">
        <v>92</v>
      </c>
      <c r="C60" s="87">
        <v>983.31808000000001</v>
      </c>
      <c r="D60" s="87">
        <v>983.31808000000001</v>
      </c>
      <c r="E60" s="87">
        <v>983.31808000000001</v>
      </c>
      <c r="F60" s="59">
        <f t="shared" si="15"/>
        <v>100</v>
      </c>
    </row>
    <row r="61" spans="1:8" ht="19.5" x14ac:dyDescent="0.25">
      <c r="A61" s="48" t="s">
        <v>93</v>
      </c>
      <c r="B61" s="46" t="s">
        <v>94</v>
      </c>
      <c r="C61" s="87">
        <v>5435.8102100000006</v>
      </c>
      <c r="D61" s="87">
        <v>5435.8102100000006</v>
      </c>
      <c r="E61" s="87">
        <v>5435.8102100000006</v>
      </c>
      <c r="F61" s="59">
        <f t="shared" si="15"/>
        <v>100</v>
      </c>
    </row>
    <row r="62" spans="1:8" ht="31.5" x14ac:dyDescent="0.25">
      <c r="A62" s="48" t="s">
        <v>95</v>
      </c>
      <c r="B62" s="46" t="s">
        <v>96</v>
      </c>
      <c r="C62" s="87">
        <v>59677.195199999995</v>
      </c>
      <c r="D62" s="87">
        <v>59677.195199999995</v>
      </c>
      <c r="E62" s="87">
        <v>59677.195199999995</v>
      </c>
      <c r="F62" s="59">
        <f t="shared" si="15"/>
        <v>100</v>
      </c>
    </row>
    <row r="63" spans="1:8" ht="19.5" x14ac:dyDescent="0.25">
      <c r="A63" s="48" t="s">
        <v>97</v>
      </c>
      <c r="B63" s="46" t="s">
        <v>98</v>
      </c>
      <c r="C63" s="87">
        <v>22841.964000000004</v>
      </c>
      <c r="D63" s="87">
        <v>22841.964000000004</v>
      </c>
      <c r="E63" s="87">
        <v>22841.964000000004</v>
      </c>
      <c r="F63" s="59">
        <f t="shared" si="15"/>
        <v>100</v>
      </c>
    </row>
    <row r="64" spans="1:8" ht="63" x14ac:dyDescent="0.25">
      <c r="A64" s="48" t="s">
        <v>99</v>
      </c>
      <c r="B64" s="46" t="s">
        <v>100</v>
      </c>
      <c r="C64" s="87">
        <v>15647</v>
      </c>
      <c r="D64" s="87">
        <v>16139.6</v>
      </c>
      <c r="E64" s="87">
        <v>16139.6</v>
      </c>
      <c r="F64" s="59">
        <f t="shared" si="15"/>
        <v>100</v>
      </c>
    </row>
    <row r="65" spans="1:6" ht="31.5" x14ac:dyDescent="0.25">
      <c r="A65" s="48" t="s">
        <v>99</v>
      </c>
      <c r="B65" s="46" t="s">
        <v>101</v>
      </c>
      <c r="C65" s="87">
        <v>100</v>
      </c>
      <c r="D65" s="87">
        <v>100</v>
      </c>
      <c r="E65" s="87">
        <v>100</v>
      </c>
      <c r="F65" s="59">
        <f t="shared" si="15"/>
        <v>100</v>
      </c>
    </row>
    <row r="66" spans="1:6" ht="31.5" x14ac:dyDescent="0.25">
      <c r="A66" s="48" t="s">
        <v>99</v>
      </c>
      <c r="B66" s="46" t="s">
        <v>102</v>
      </c>
      <c r="C66" s="87">
        <v>403</v>
      </c>
      <c r="D66" s="87">
        <v>403</v>
      </c>
      <c r="E66" s="87">
        <v>403</v>
      </c>
      <c r="F66" s="59">
        <f t="shared" si="15"/>
        <v>100</v>
      </c>
    </row>
    <row r="67" spans="1:6" ht="31.5" x14ac:dyDescent="0.25">
      <c r="A67" s="48" t="s">
        <v>99</v>
      </c>
      <c r="B67" s="46" t="s">
        <v>103</v>
      </c>
      <c r="C67" s="87">
        <v>56901.3</v>
      </c>
      <c r="D67" s="87">
        <v>59948.6</v>
      </c>
      <c r="E67" s="87">
        <v>59948.6</v>
      </c>
      <c r="F67" s="59">
        <f t="shared" si="15"/>
        <v>100</v>
      </c>
    </row>
    <row r="68" spans="1:6" ht="20.25" x14ac:dyDescent="0.25">
      <c r="A68" s="14" t="s">
        <v>83</v>
      </c>
      <c r="B68" s="44"/>
      <c r="C68" s="86">
        <f t="shared" ref="C68:E68" si="22">SUM(C69:C79)</f>
        <v>268581.03463999997</v>
      </c>
      <c r="D68" s="86">
        <f t="shared" si="22"/>
        <v>268581.03463999997</v>
      </c>
      <c r="E68" s="86">
        <f t="shared" si="22"/>
        <v>268412.16013999999</v>
      </c>
      <c r="F68" s="16">
        <f t="shared" si="15"/>
        <v>99.937123445731629</v>
      </c>
    </row>
    <row r="69" spans="1:6" ht="63" x14ac:dyDescent="0.25">
      <c r="A69" s="48" t="s">
        <v>104</v>
      </c>
      <c r="B69" s="46" t="s">
        <v>105</v>
      </c>
      <c r="C69" s="87">
        <v>4041.23</v>
      </c>
      <c r="D69" s="87">
        <v>4041.23</v>
      </c>
      <c r="E69" s="87">
        <v>4041.23</v>
      </c>
      <c r="F69" s="59">
        <f t="shared" si="15"/>
        <v>100</v>
      </c>
    </row>
    <row r="70" spans="1:6" ht="47.25" x14ac:dyDescent="0.25">
      <c r="A70" s="48" t="s">
        <v>106</v>
      </c>
      <c r="B70" s="46" t="s">
        <v>107</v>
      </c>
      <c r="C70" s="87">
        <v>39885.5</v>
      </c>
      <c r="D70" s="87">
        <v>39885.5</v>
      </c>
      <c r="E70" s="87">
        <v>39885.5</v>
      </c>
      <c r="F70" s="59">
        <f t="shared" si="15"/>
        <v>100</v>
      </c>
    </row>
    <row r="71" spans="1:6" ht="19.5" x14ac:dyDescent="0.25">
      <c r="A71" s="48" t="s">
        <v>108</v>
      </c>
      <c r="B71" s="46" t="s">
        <v>109</v>
      </c>
      <c r="C71" s="87">
        <v>36789.042600000001</v>
      </c>
      <c r="D71" s="87">
        <v>36789.042600000001</v>
      </c>
      <c r="E71" s="87">
        <v>36789.042600000001</v>
      </c>
      <c r="F71" s="59">
        <f t="shared" si="15"/>
        <v>100</v>
      </c>
    </row>
    <row r="72" spans="1:6" ht="31.5" x14ac:dyDescent="0.25">
      <c r="A72" s="48" t="s">
        <v>110</v>
      </c>
      <c r="B72" s="46" t="s">
        <v>111</v>
      </c>
      <c r="C72" s="87">
        <v>7246</v>
      </c>
      <c r="D72" s="87">
        <v>7246</v>
      </c>
      <c r="E72" s="87">
        <v>7246</v>
      </c>
      <c r="F72" s="59">
        <f t="shared" si="15"/>
        <v>100</v>
      </c>
    </row>
    <row r="73" spans="1:6" ht="63" x14ac:dyDescent="0.25">
      <c r="A73" s="48" t="s">
        <v>110</v>
      </c>
      <c r="B73" s="46" t="s">
        <v>112</v>
      </c>
      <c r="C73" s="87">
        <v>158.56204000000005</v>
      </c>
      <c r="D73" s="87">
        <v>158.56204000000005</v>
      </c>
      <c r="E73" s="87">
        <v>158.56204000000005</v>
      </c>
      <c r="F73" s="59">
        <f t="shared" si="15"/>
        <v>100</v>
      </c>
    </row>
    <row r="74" spans="1:6" ht="94.5" x14ac:dyDescent="0.25">
      <c r="A74" s="48" t="s">
        <v>110</v>
      </c>
      <c r="B74" s="46" t="s">
        <v>113</v>
      </c>
      <c r="C74" s="87">
        <v>1254.2</v>
      </c>
      <c r="D74" s="87">
        <v>1254.2</v>
      </c>
      <c r="E74" s="87">
        <v>1085.3254999999999</v>
      </c>
      <c r="F74" s="59">
        <f t="shared" si="15"/>
        <v>86.535281454313491</v>
      </c>
    </row>
    <row r="75" spans="1:6" ht="47.25" x14ac:dyDescent="0.25">
      <c r="A75" s="48" t="s">
        <v>110</v>
      </c>
      <c r="B75" s="46" t="s">
        <v>114</v>
      </c>
      <c r="C75" s="87">
        <v>138391.69999999998</v>
      </c>
      <c r="D75" s="87">
        <v>138391.69999999998</v>
      </c>
      <c r="E75" s="87">
        <v>138391.69999999998</v>
      </c>
      <c r="F75" s="59">
        <f t="shared" si="15"/>
        <v>100</v>
      </c>
    </row>
    <row r="76" spans="1:6" ht="47.25" x14ac:dyDescent="0.25">
      <c r="A76" s="48" t="s">
        <v>110</v>
      </c>
      <c r="B76" s="46" t="s">
        <v>115</v>
      </c>
      <c r="C76" s="87">
        <v>891.8</v>
      </c>
      <c r="D76" s="87">
        <v>891.8</v>
      </c>
      <c r="E76" s="87">
        <v>891.8</v>
      </c>
      <c r="F76" s="59">
        <f t="shared" ref="F76:F107" si="23">E76/D76*100</f>
        <v>100</v>
      </c>
    </row>
    <row r="77" spans="1:6" ht="47.25" x14ac:dyDescent="0.25">
      <c r="A77" s="48" t="s">
        <v>110</v>
      </c>
      <c r="B77" s="46" t="s">
        <v>116</v>
      </c>
      <c r="C77" s="87">
        <v>12315.1</v>
      </c>
      <c r="D77" s="87">
        <v>12315.1</v>
      </c>
      <c r="E77" s="87">
        <v>12315.1</v>
      </c>
      <c r="F77" s="59">
        <f t="shared" si="23"/>
        <v>100</v>
      </c>
    </row>
    <row r="78" spans="1:6" ht="31.5" x14ac:dyDescent="0.25">
      <c r="A78" s="48" t="s">
        <v>110</v>
      </c>
      <c r="B78" s="46" t="s">
        <v>117</v>
      </c>
      <c r="C78" s="87">
        <v>27570.7</v>
      </c>
      <c r="D78" s="87">
        <v>27570.7</v>
      </c>
      <c r="E78" s="87">
        <v>27570.7</v>
      </c>
      <c r="F78" s="59">
        <f t="shared" si="23"/>
        <v>100</v>
      </c>
    </row>
    <row r="79" spans="1:6" ht="31.5" x14ac:dyDescent="0.25">
      <c r="A79" s="48" t="s">
        <v>118</v>
      </c>
      <c r="B79" s="46" t="s">
        <v>119</v>
      </c>
      <c r="C79" s="87">
        <v>37.200000000000045</v>
      </c>
      <c r="D79" s="87">
        <v>37.200000000000045</v>
      </c>
      <c r="E79" s="87">
        <v>37.200000000000045</v>
      </c>
      <c r="F79" s="59">
        <f t="shared" si="23"/>
        <v>100</v>
      </c>
    </row>
    <row r="80" spans="1:6" ht="20.25" x14ac:dyDescent="0.25">
      <c r="A80" s="14" t="s">
        <v>83</v>
      </c>
      <c r="B80" s="44"/>
      <c r="C80" s="86">
        <f t="shared" ref="C80:E80" si="24">SUM(C81:C90)</f>
        <v>528438.45854999998</v>
      </c>
      <c r="D80" s="86">
        <f t="shared" si="24"/>
        <v>528438.45854999998</v>
      </c>
      <c r="E80" s="86">
        <f t="shared" si="24"/>
        <v>508277.40577999997</v>
      </c>
      <c r="F80" s="16">
        <f t="shared" si="23"/>
        <v>96.184786999545679</v>
      </c>
    </row>
    <row r="81" spans="1:6" ht="63" x14ac:dyDescent="0.25">
      <c r="A81" s="49" t="s">
        <v>120</v>
      </c>
      <c r="B81" s="50" t="s">
        <v>121</v>
      </c>
      <c r="C81" s="87">
        <v>16726.830109999999</v>
      </c>
      <c r="D81" s="87">
        <v>16726.830109999999</v>
      </c>
      <c r="E81" s="87">
        <v>9965.4339600000003</v>
      </c>
      <c r="F81" s="59">
        <f t="shared" si="23"/>
        <v>59.577540361590962</v>
      </c>
    </row>
    <row r="82" spans="1:6" ht="31.5" x14ac:dyDescent="0.25">
      <c r="A82" s="49" t="s">
        <v>122</v>
      </c>
      <c r="B82" s="50" t="s">
        <v>123</v>
      </c>
      <c r="C82" s="87">
        <v>245887.6</v>
      </c>
      <c r="D82" s="87">
        <v>245887.6</v>
      </c>
      <c r="E82" s="87">
        <v>245887.6</v>
      </c>
      <c r="F82" s="59">
        <f t="shared" si="23"/>
        <v>100</v>
      </c>
    </row>
    <row r="83" spans="1:6" ht="19.5" x14ac:dyDescent="0.25">
      <c r="A83" s="49" t="s">
        <v>124</v>
      </c>
      <c r="B83" s="50" t="s">
        <v>125</v>
      </c>
      <c r="C83" s="87">
        <v>187696.83599999998</v>
      </c>
      <c r="D83" s="87">
        <v>187696.83599999998</v>
      </c>
      <c r="E83" s="87">
        <v>187696.83599999998</v>
      </c>
      <c r="F83" s="59">
        <f t="shared" si="23"/>
        <v>100</v>
      </c>
    </row>
    <row r="84" spans="1:6" ht="31.5" x14ac:dyDescent="0.25">
      <c r="A84" s="49" t="s">
        <v>126</v>
      </c>
      <c r="B84" s="50" t="s">
        <v>127</v>
      </c>
      <c r="C84" s="87">
        <v>3794.75</v>
      </c>
      <c r="D84" s="87">
        <v>3794.75</v>
      </c>
      <c r="E84" s="87">
        <v>3794.75</v>
      </c>
      <c r="F84" s="59">
        <f t="shared" si="23"/>
        <v>100</v>
      </c>
    </row>
    <row r="85" spans="1:6" ht="31.5" x14ac:dyDescent="0.25">
      <c r="A85" s="49" t="s">
        <v>128</v>
      </c>
      <c r="B85" s="50" t="s">
        <v>129</v>
      </c>
      <c r="C85" s="87">
        <v>625.29999999999995</v>
      </c>
      <c r="D85" s="87">
        <v>625.29999999999995</v>
      </c>
      <c r="E85" s="87">
        <v>625.29999999999995</v>
      </c>
      <c r="F85" s="59">
        <f t="shared" si="23"/>
        <v>100</v>
      </c>
    </row>
    <row r="86" spans="1:6" ht="47.25" x14ac:dyDescent="0.25">
      <c r="A86" s="48" t="s">
        <v>128</v>
      </c>
      <c r="B86" s="46" t="s">
        <v>130</v>
      </c>
      <c r="C86" s="87">
        <v>6431.4015899999995</v>
      </c>
      <c r="D86" s="87">
        <v>6431.4015899999995</v>
      </c>
      <c r="E86" s="87">
        <v>6431.4015899999995</v>
      </c>
      <c r="F86" s="59">
        <f t="shared" si="23"/>
        <v>100</v>
      </c>
    </row>
    <row r="87" spans="1:6" ht="31.5" x14ac:dyDescent="0.25">
      <c r="A87" s="48" t="s">
        <v>128</v>
      </c>
      <c r="B87" s="46" t="s">
        <v>131</v>
      </c>
      <c r="C87" s="87">
        <v>8023.8424999999997</v>
      </c>
      <c r="D87" s="87">
        <v>8023.8424999999997</v>
      </c>
      <c r="E87" s="87">
        <v>8023.6994999999997</v>
      </c>
      <c r="F87" s="59">
        <f t="shared" si="23"/>
        <v>99.998217811478725</v>
      </c>
    </row>
    <row r="88" spans="1:6" ht="31.5" x14ac:dyDescent="0.25">
      <c r="A88" s="48" t="s">
        <v>128</v>
      </c>
      <c r="B88" s="46" t="s">
        <v>132</v>
      </c>
      <c r="C88" s="87">
        <v>17151.648999999998</v>
      </c>
      <c r="D88" s="87">
        <v>17151.648999999998</v>
      </c>
      <c r="E88" s="87">
        <v>12527.747079999999</v>
      </c>
      <c r="F88" s="59">
        <f t="shared" si="23"/>
        <v>73.041064914516383</v>
      </c>
    </row>
    <row r="89" spans="1:6" ht="47.25" x14ac:dyDescent="0.25">
      <c r="A89" s="48" t="s">
        <v>128</v>
      </c>
      <c r="B89" s="46" t="s">
        <v>133</v>
      </c>
      <c r="C89" s="87">
        <v>27078.538</v>
      </c>
      <c r="D89" s="87">
        <v>27078.538</v>
      </c>
      <c r="E89" s="87">
        <v>18302.926299999999</v>
      </c>
      <c r="F89" s="59">
        <f t="shared" si="23"/>
        <v>67.592003305348314</v>
      </c>
    </row>
    <row r="90" spans="1:6" ht="47.25" x14ac:dyDescent="0.25">
      <c r="A90" s="48" t="s">
        <v>128</v>
      </c>
      <c r="B90" s="46" t="s">
        <v>134</v>
      </c>
      <c r="C90" s="87">
        <v>15021.71135</v>
      </c>
      <c r="D90" s="87">
        <v>15021.71135</v>
      </c>
      <c r="E90" s="87">
        <v>15021.71135</v>
      </c>
      <c r="F90" s="59">
        <f t="shared" si="23"/>
        <v>100</v>
      </c>
    </row>
    <row r="91" spans="1:6" ht="20.25" x14ac:dyDescent="0.25">
      <c r="A91" s="14" t="s">
        <v>83</v>
      </c>
      <c r="B91" s="44"/>
      <c r="C91" s="86">
        <f t="shared" ref="C91:E91" si="25">SUM(C92:C96)</f>
        <v>24493.486730000001</v>
      </c>
      <c r="D91" s="86">
        <f t="shared" si="25"/>
        <v>24516.45579</v>
      </c>
      <c r="E91" s="86">
        <f t="shared" si="25"/>
        <v>24440.566730000002</v>
      </c>
      <c r="F91" s="16">
        <f t="shared" si="23"/>
        <v>99.69045664410045</v>
      </c>
    </row>
    <row r="92" spans="1:6" ht="31.5" x14ac:dyDescent="0.25">
      <c r="A92" s="48" t="s">
        <v>135</v>
      </c>
      <c r="B92" s="46" t="s">
        <v>136</v>
      </c>
      <c r="C92" s="87">
        <v>1944.0811400000007</v>
      </c>
      <c r="D92" s="87">
        <v>1967.0501999999999</v>
      </c>
      <c r="E92" s="87"/>
      <c r="F92" s="59">
        <f t="shared" si="23"/>
        <v>0</v>
      </c>
    </row>
    <row r="93" spans="1:6" ht="63" x14ac:dyDescent="0.25">
      <c r="A93" s="48" t="s">
        <v>135</v>
      </c>
      <c r="B93" s="46" t="s">
        <v>137</v>
      </c>
      <c r="C93" s="87">
        <v>39.200000000000003</v>
      </c>
      <c r="D93" s="87">
        <v>39.200000000000003</v>
      </c>
      <c r="E93" s="87"/>
      <c r="F93" s="59">
        <f t="shared" si="23"/>
        <v>0</v>
      </c>
    </row>
    <row r="94" spans="1:6" ht="19.5" x14ac:dyDescent="0.25">
      <c r="A94" s="48" t="s">
        <v>138</v>
      </c>
      <c r="B94" s="46" t="s">
        <v>139</v>
      </c>
      <c r="C94" s="87">
        <v>22263.01367</v>
      </c>
      <c r="D94" s="87">
        <v>22263.01367</v>
      </c>
      <c r="E94" s="87">
        <v>22263.01367</v>
      </c>
      <c r="F94" s="59">
        <f t="shared" si="23"/>
        <v>100</v>
      </c>
    </row>
    <row r="95" spans="1:6" ht="31.5" x14ac:dyDescent="0.25">
      <c r="A95" s="48" t="s">
        <v>140</v>
      </c>
      <c r="B95" s="46" t="s">
        <v>141</v>
      </c>
      <c r="C95" s="87">
        <v>187.19191999999998</v>
      </c>
      <c r="D95" s="87">
        <v>187.19191999999998</v>
      </c>
      <c r="E95" s="87">
        <v>187.19191999999998</v>
      </c>
      <c r="F95" s="59">
        <f t="shared" si="23"/>
        <v>100</v>
      </c>
    </row>
    <row r="96" spans="1:6" ht="31.5" x14ac:dyDescent="0.25">
      <c r="A96" s="48" t="s">
        <v>142</v>
      </c>
      <c r="B96" s="46" t="s">
        <v>143</v>
      </c>
      <c r="C96" s="87">
        <v>60</v>
      </c>
      <c r="D96" s="87">
        <v>60</v>
      </c>
      <c r="E96" s="87">
        <v>1990.36114</v>
      </c>
      <c r="F96" s="59">
        <f t="shared" si="23"/>
        <v>3317.2685666666666</v>
      </c>
    </row>
    <row r="97" spans="1:6" ht="20.25" x14ac:dyDescent="0.25">
      <c r="A97" s="14" t="s">
        <v>83</v>
      </c>
      <c r="B97" s="44"/>
      <c r="C97" s="86">
        <f t="shared" ref="C97:E97" si="26">C98</f>
        <v>151009</v>
      </c>
      <c r="D97" s="86">
        <f t="shared" si="26"/>
        <v>151009</v>
      </c>
      <c r="E97" s="86">
        <f t="shared" si="26"/>
        <v>151009</v>
      </c>
      <c r="F97" s="16">
        <f t="shared" si="23"/>
        <v>100</v>
      </c>
    </row>
    <row r="98" spans="1:6" ht="47.25" x14ac:dyDescent="0.25">
      <c r="A98" s="48" t="s">
        <v>144</v>
      </c>
      <c r="B98" s="46" t="s">
        <v>145</v>
      </c>
      <c r="C98" s="87">
        <v>151009</v>
      </c>
      <c r="D98" s="87">
        <v>151009</v>
      </c>
      <c r="E98" s="87">
        <v>151009</v>
      </c>
      <c r="F98" s="59">
        <f t="shared" si="23"/>
        <v>100</v>
      </c>
    </row>
    <row r="99" spans="1:6" ht="20.25" x14ac:dyDescent="0.25">
      <c r="A99" s="14" t="s">
        <v>83</v>
      </c>
      <c r="B99" s="44"/>
      <c r="C99" s="86">
        <f t="shared" ref="C99:E99" si="27">SUM(C100:C102)</f>
        <v>20609.963790000002</v>
      </c>
      <c r="D99" s="86">
        <f t="shared" si="27"/>
        <v>20609.963790000002</v>
      </c>
      <c r="E99" s="86">
        <f t="shared" si="27"/>
        <v>20609.963790000002</v>
      </c>
      <c r="F99" s="16">
        <f t="shared" si="23"/>
        <v>100</v>
      </c>
    </row>
    <row r="100" spans="1:6" ht="31.5" x14ac:dyDescent="0.25">
      <c r="A100" s="48" t="s">
        <v>146</v>
      </c>
      <c r="B100" s="46" t="s">
        <v>147</v>
      </c>
      <c r="C100" s="87">
        <v>91.76379</v>
      </c>
      <c r="D100" s="87">
        <v>91.76379</v>
      </c>
      <c r="E100" s="87">
        <v>91.76379</v>
      </c>
      <c r="F100" s="59">
        <f t="shared" si="23"/>
        <v>100</v>
      </c>
    </row>
    <row r="101" spans="1:6" ht="19.5" x14ac:dyDescent="0.25">
      <c r="A101" s="48" t="s">
        <v>148</v>
      </c>
      <c r="B101" s="46" t="s">
        <v>149</v>
      </c>
      <c r="C101" s="87">
        <v>1247.8</v>
      </c>
      <c r="D101" s="87">
        <v>1247.8</v>
      </c>
      <c r="E101" s="87">
        <v>1247.8</v>
      </c>
      <c r="F101" s="59">
        <f t="shared" si="23"/>
        <v>100</v>
      </c>
    </row>
    <row r="102" spans="1:6" ht="31.5" x14ac:dyDescent="0.25">
      <c r="A102" s="48" t="s">
        <v>148</v>
      </c>
      <c r="B102" s="46" t="s">
        <v>150</v>
      </c>
      <c r="C102" s="87">
        <v>19270.400000000001</v>
      </c>
      <c r="D102" s="87">
        <v>19270.400000000001</v>
      </c>
      <c r="E102" s="87">
        <v>19270.400000000001</v>
      </c>
      <c r="F102" s="59">
        <f t="shared" si="23"/>
        <v>100</v>
      </c>
    </row>
    <row r="103" spans="1:6" ht="20.25" x14ac:dyDescent="0.25">
      <c r="A103" s="14" t="s">
        <v>151</v>
      </c>
      <c r="B103" s="44" t="s">
        <v>152</v>
      </c>
      <c r="C103" s="86">
        <f t="shared" ref="C103:E103" si="28">SUM(C134,C130,C120,C104,C118,C132)</f>
        <v>622083.3594099998</v>
      </c>
      <c r="D103" s="86">
        <f t="shared" si="28"/>
        <v>621789.90033999993</v>
      </c>
      <c r="E103" s="86">
        <f t="shared" si="28"/>
        <v>621473.17084000004</v>
      </c>
      <c r="F103" s="16">
        <f t="shared" si="23"/>
        <v>99.949061652524961</v>
      </c>
    </row>
    <row r="104" spans="1:6" ht="20.25" x14ac:dyDescent="0.25">
      <c r="A104" s="14" t="s">
        <v>83</v>
      </c>
      <c r="B104" s="44"/>
      <c r="C104" s="86">
        <f t="shared" ref="C104:E104" si="29">SUM(C105:C117)</f>
        <v>11945.978030000002</v>
      </c>
      <c r="D104" s="86">
        <f t="shared" si="29"/>
        <v>11945.978030000002</v>
      </c>
      <c r="E104" s="86">
        <f t="shared" si="29"/>
        <v>11638.849150000002</v>
      </c>
      <c r="F104" s="16">
        <f t="shared" si="23"/>
        <v>97.429018543071948</v>
      </c>
    </row>
    <row r="105" spans="1:6" ht="47.25" x14ac:dyDescent="0.25">
      <c r="A105" s="45" t="s">
        <v>153</v>
      </c>
      <c r="B105" s="46" t="s">
        <v>154</v>
      </c>
      <c r="C105" s="87">
        <v>1116.9000000000001</v>
      </c>
      <c r="D105" s="87">
        <v>1116.9000000000001</v>
      </c>
      <c r="E105" s="87">
        <v>1040.68552</v>
      </c>
      <c r="F105" s="59">
        <f t="shared" si="23"/>
        <v>93.176248545080114</v>
      </c>
    </row>
    <row r="106" spans="1:6" ht="31.5" x14ac:dyDescent="0.25">
      <c r="A106" s="48" t="s">
        <v>153</v>
      </c>
      <c r="B106" s="46" t="s">
        <v>155</v>
      </c>
      <c r="C106" s="87">
        <v>568.29999999999995</v>
      </c>
      <c r="D106" s="87">
        <v>568.29999999999995</v>
      </c>
      <c r="E106" s="87">
        <v>568.29999999999995</v>
      </c>
      <c r="F106" s="59">
        <f t="shared" si="23"/>
        <v>100</v>
      </c>
    </row>
    <row r="107" spans="1:6" ht="31.5" x14ac:dyDescent="0.25">
      <c r="A107" s="48" t="s">
        <v>153</v>
      </c>
      <c r="B107" s="46" t="s">
        <v>156</v>
      </c>
      <c r="C107" s="87">
        <v>544.29999999999995</v>
      </c>
      <c r="D107" s="87">
        <v>544.29999999999995</v>
      </c>
      <c r="E107" s="87">
        <v>338.71903000000003</v>
      </c>
      <c r="F107" s="59">
        <f t="shared" si="23"/>
        <v>62.230209443321705</v>
      </c>
    </row>
    <row r="108" spans="1:6" ht="31.5" x14ac:dyDescent="0.25">
      <c r="A108" s="48" t="s">
        <v>153</v>
      </c>
      <c r="B108" s="46" t="s">
        <v>157</v>
      </c>
      <c r="C108" s="87">
        <v>1048.8</v>
      </c>
      <c r="D108" s="87">
        <v>1048.8</v>
      </c>
      <c r="E108" s="87">
        <v>1048.8</v>
      </c>
      <c r="F108" s="59">
        <f t="shared" ref="F108:F139" si="30">E108/D108*100</f>
        <v>100</v>
      </c>
    </row>
    <row r="109" spans="1:6" ht="31.5" x14ac:dyDescent="0.25">
      <c r="A109" s="48" t="s">
        <v>153</v>
      </c>
      <c r="B109" s="46" t="s">
        <v>158</v>
      </c>
      <c r="C109" s="87">
        <v>3.5</v>
      </c>
      <c r="D109" s="87">
        <v>3.5</v>
      </c>
      <c r="E109" s="87">
        <v>3.5</v>
      </c>
      <c r="F109" s="59">
        <f t="shared" si="30"/>
        <v>100</v>
      </c>
    </row>
    <row r="110" spans="1:6" ht="63" x14ac:dyDescent="0.25">
      <c r="A110" s="48" t="s">
        <v>153</v>
      </c>
      <c r="B110" s="46" t="s">
        <v>159</v>
      </c>
      <c r="C110" s="87">
        <v>757.9</v>
      </c>
      <c r="D110" s="87">
        <v>757.9</v>
      </c>
      <c r="E110" s="87">
        <v>757.9</v>
      </c>
      <c r="F110" s="59">
        <f t="shared" si="30"/>
        <v>100</v>
      </c>
    </row>
    <row r="111" spans="1:6" ht="63" x14ac:dyDescent="0.25">
      <c r="A111" s="48" t="s">
        <v>153</v>
      </c>
      <c r="B111" s="46" t="s">
        <v>160</v>
      </c>
      <c r="C111" s="87">
        <v>113.7</v>
      </c>
      <c r="D111" s="87">
        <v>113.7</v>
      </c>
      <c r="E111" s="87">
        <v>113.7</v>
      </c>
      <c r="F111" s="59">
        <f t="shared" si="30"/>
        <v>100</v>
      </c>
    </row>
    <row r="112" spans="1:6" ht="47.25" x14ac:dyDescent="0.25">
      <c r="A112" s="48" t="s">
        <v>153</v>
      </c>
      <c r="B112" s="46" t="s">
        <v>161</v>
      </c>
      <c r="C112" s="87">
        <v>47.533029999999997</v>
      </c>
      <c r="D112" s="87">
        <v>47.533029999999997</v>
      </c>
      <c r="E112" s="87">
        <v>47.533029999999997</v>
      </c>
      <c r="F112" s="59">
        <f t="shared" si="30"/>
        <v>100</v>
      </c>
    </row>
    <row r="113" spans="1:6" ht="47.25" x14ac:dyDescent="0.25">
      <c r="A113" s="48" t="s">
        <v>153</v>
      </c>
      <c r="B113" s="46" t="s">
        <v>162</v>
      </c>
      <c r="C113" s="87">
        <v>3167.2450000000003</v>
      </c>
      <c r="D113" s="87">
        <v>3167.2450000000003</v>
      </c>
      <c r="E113" s="87">
        <v>3145.7115699999999</v>
      </c>
      <c r="F113" s="59">
        <f t="shared" si="30"/>
        <v>99.32012111472271</v>
      </c>
    </row>
    <row r="114" spans="1:6" ht="63" x14ac:dyDescent="0.25">
      <c r="A114" s="48" t="s">
        <v>153</v>
      </c>
      <c r="B114" s="46" t="s">
        <v>163</v>
      </c>
      <c r="C114" s="87">
        <v>3.8000000000000003</v>
      </c>
      <c r="D114" s="87">
        <v>3.8000000000000003</v>
      </c>
      <c r="E114" s="87"/>
      <c r="F114" s="59">
        <f t="shared" si="30"/>
        <v>0</v>
      </c>
    </row>
    <row r="115" spans="1:6" ht="31.5" x14ac:dyDescent="0.25">
      <c r="A115" s="48" t="s">
        <v>153</v>
      </c>
      <c r="B115" s="46" t="s">
        <v>164</v>
      </c>
      <c r="C115" s="87">
        <v>2855.3</v>
      </c>
      <c r="D115" s="87">
        <v>2855.3</v>
      </c>
      <c r="E115" s="87">
        <v>2855.3</v>
      </c>
      <c r="F115" s="59">
        <f t="shared" si="30"/>
        <v>100</v>
      </c>
    </row>
    <row r="116" spans="1:6" ht="47.25" x14ac:dyDescent="0.25">
      <c r="A116" s="48" t="s">
        <v>153</v>
      </c>
      <c r="B116" s="46" t="s">
        <v>165</v>
      </c>
      <c r="C116" s="87">
        <v>1713.1999999999998</v>
      </c>
      <c r="D116" s="87">
        <v>1713.1999999999998</v>
      </c>
      <c r="E116" s="87">
        <v>1713.1999999999998</v>
      </c>
      <c r="F116" s="59">
        <f t="shared" si="30"/>
        <v>100</v>
      </c>
    </row>
    <row r="117" spans="1:6" ht="31.5" x14ac:dyDescent="0.25">
      <c r="A117" s="48" t="s">
        <v>166</v>
      </c>
      <c r="B117" s="46" t="s">
        <v>167</v>
      </c>
      <c r="C117" s="87">
        <v>5.5</v>
      </c>
      <c r="D117" s="87">
        <v>5.5</v>
      </c>
      <c r="E117" s="87">
        <v>5.5</v>
      </c>
      <c r="F117" s="59">
        <f t="shared" si="30"/>
        <v>100</v>
      </c>
    </row>
    <row r="118" spans="1:6" ht="20.25" x14ac:dyDescent="0.25">
      <c r="A118" s="14"/>
      <c r="B118" s="44"/>
      <c r="C118" s="86">
        <f t="shared" ref="C118:E118" si="31">SUM(C119)</f>
        <v>2593.71</v>
      </c>
      <c r="D118" s="86">
        <f t="shared" si="31"/>
        <v>2520.2320800000002</v>
      </c>
      <c r="E118" s="86">
        <f t="shared" si="31"/>
        <v>2516.97768</v>
      </c>
      <c r="F118" s="16">
        <f t="shared" si="30"/>
        <v>99.87086903520408</v>
      </c>
    </row>
    <row r="119" spans="1:6" ht="63" x14ac:dyDescent="0.25">
      <c r="A119" s="48" t="s">
        <v>168</v>
      </c>
      <c r="B119" s="60" t="s">
        <v>169</v>
      </c>
      <c r="C119" s="87">
        <v>2593.71</v>
      </c>
      <c r="D119" s="87">
        <v>2520.2320800000002</v>
      </c>
      <c r="E119" s="87">
        <v>2516.97768</v>
      </c>
      <c r="F119" s="59">
        <f t="shared" si="30"/>
        <v>99.87086903520408</v>
      </c>
    </row>
    <row r="120" spans="1:6" ht="20.25" x14ac:dyDescent="0.25">
      <c r="A120" s="14" t="s">
        <v>83</v>
      </c>
      <c r="B120" s="44"/>
      <c r="C120" s="86">
        <f t="shared" ref="C120:E120" si="32">SUM(C121:C129)</f>
        <v>605891.40782999981</v>
      </c>
      <c r="D120" s="86">
        <f t="shared" si="32"/>
        <v>605663.29022999993</v>
      </c>
      <c r="E120" s="86">
        <f t="shared" si="32"/>
        <v>605660.65622999996</v>
      </c>
      <c r="F120" s="16">
        <f t="shared" si="30"/>
        <v>99.999565104895339</v>
      </c>
    </row>
    <row r="121" spans="1:6" ht="63" x14ac:dyDescent="0.25">
      <c r="A121" s="49" t="s">
        <v>170</v>
      </c>
      <c r="B121" s="50" t="s">
        <v>171</v>
      </c>
      <c r="C121" s="87">
        <v>7459.0999999999995</v>
      </c>
      <c r="D121" s="87">
        <v>7459.0999999999995</v>
      </c>
      <c r="E121" s="87">
        <v>7459.0999999999995</v>
      </c>
      <c r="F121" s="59">
        <f t="shared" si="30"/>
        <v>100</v>
      </c>
    </row>
    <row r="122" spans="1:6" ht="31.5" x14ac:dyDescent="0.25">
      <c r="A122" s="49" t="s">
        <v>172</v>
      </c>
      <c r="B122" s="50" t="s">
        <v>173</v>
      </c>
      <c r="C122" s="87">
        <v>156224.09999999998</v>
      </c>
      <c r="D122" s="87">
        <v>156464</v>
      </c>
      <c r="E122" s="87">
        <v>156464</v>
      </c>
      <c r="F122" s="59">
        <f t="shared" si="30"/>
        <v>100</v>
      </c>
    </row>
    <row r="123" spans="1:6" ht="63" x14ac:dyDescent="0.25">
      <c r="A123" s="49" t="s">
        <v>172</v>
      </c>
      <c r="B123" s="51" t="s">
        <v>174</v>
      </c>
      <c r="C123" s="87">
        <v>424611.9</v>
      </c>
      <c r="D123" s="87">
        <v>424611.9</v>
      </c>
      <c r="E123" s="87">
        <v>424611.9</v>
      </c>
      <c r="F123" s="59">
        <f t="shared" si="30"/>
        <v>100</v>
      </c>
    </row>
    <row r="124" spans="1:6" ht="78.75" x14ac:dyDescent="0.25">
      <c r="A124" s="48" t="s">
        <v>172</v>
      </c>
      <c r="B124" s="46" t="s">
        <v>175</v>
      </c>
      <c r="C124" s="87">
        <v>111.89999999999999</v>
      </c>
      <c r="D124" s="87">
        <v>111.89999999999999</v>
      </c>
      <c r="E124" s="87">
        <v>111.89999999999999</v>
      </c>
      <c r="F124" s="59">
        <f t="shared" si="30"/>
        <v>100</v>
      </c>
    </row>
    <row r="125" spans="1:6" ht="47.25" x14ac:dyDescent="0.25">
      <c r="A125" s="48" t="s">
        <v>172</v>
      </c>
      <c r="B125" s="46" t="s">
        <v>176</v>
      </c>
      <c r="C125" s="87">
        <v>74</v>
      </c>
      <c r="D125" s="87">
        <v>74</v>
      </c>
      <c r="E125" s="87">
        <v>74</v>
      </c>
      <c r="F125" s="59">
        <f t="shared" si="30"/>
        <v>100</v>
      </c>
    </row>
    <row r="126" spans="1:6" ht="110.25" x14ac:dyDescent="0.25">
      <c r="A126" s="48" t="s">
        <v>172</v>
      </c>
      <c r="B126" s="60" t="s">
        <v>177</v>
      </c>
      <c r="C126" s="87">
        <v>8653.9798300000002</v>
      </c>
      <c r="D126" s="87">
        <v>8653.9798300000002</v>
      </c>
      <c r="E126" s="87">
        <v>8653.9798300000002</v>
      </c>
      <c r="F126" s="59">
        <f t="shared" si="30"/>
        <v>100</v>
      </c>
    </row>
    <row r="127" spans="1:6" ht="31.5" x14ac:dyDescent="0.25">
      <c r="A127" s="48" t="s">
        <v>178</v>
      </c>
      <c r="B127" s="46" t="s">
        <v>179</v>
      </c>
      <c r="C127" s="87">
        <v>3769.1899999999996</v>
      </c>
      <c r="D127" s="87">
        <v>3769.1899999999996</v>
      </c>
      <c r="E127" s="87">
        <v>3766.556</v>
      </c>
      <c r="F127" s="59">
        <f t="shared" si="30"/>
        <v>99.93011761147622</v>
      </c>
    </row>
    <row r="128" spans="1:6" ht="31.5" x14ac:dyDescent="0.25">
      <c r="A128" s="48" t="s">
        <v>178</v>
      </c>
      <c r="B128" s="46" t="s">
        <v>180</v>
      </c>
      <c r="C128" s="87">
        <v>56.537999999999997</v>
      </c>
      <c r="D128" s="87">
        <v>56.537999999999997</v>
      </c>
      <c r="E128" s="87">
        <v>56.537999999999997</v>
      </c>
      <c r="F128" s="59">
        <f t="shared" si="30"/>
        <v>100</v>
      </c>
    </row>
    <row r="129" spans="1:6" ht="94.5" x14ac:dyDescent="0.25">
      <c r="A129" s="48" t="s">
        <v>178</v>
      </c>
      <c r="B129" s="46" t="s">
        <v>181</v>
      </c>
      <c r="C129" s="87">
        <v>4930.7</v>
      </c>
      <c r="D129" s="87">
        <v>4462.6823999999997</v>
      </c>
      <c r="E129" s="87">
        <v>4462.6823999999997</v>
      </c>
      <c r="F129" s="59">
        <f t="shared" si="30"/>
        <v>100</v>
      </c>
    </row>
    <row r="130" spans="1:6" ht="20.25" x14ac:dyDescent="0.25">
      <c r="A130" s="14" t="s">
        <v>83</v>
      </c>
      <c r="B130" s="44"/>
      <c r="C130" s="86">
        <f t="shared" ref="C130:E130" si="33">SUM(C131)</f>
        <v>713</v>
      </c>
      <c r="D130" s="86">
        <f t="shared" si="33"/>
        <v>713</v>
      </c>
      <c r="E130" s="86">
        <f t="shared" si="33"/>
        <v>713</v>
      </c>
      <c r="F130" s="16">
        <f t="shared" si="30"/>
        <v>100</v>
      </c>
    </row>
    <row r="131" spans="1:6" ht="47.25" x14ac:dyDescent="0.25">
      <c r="A131" s="48" t="s">
        <v>182</v>
      </c>
      <c r="B131" s="46" t="s">
        <v>183</v>
      </c>
      <c r="C131" s="87">
        <v>713</v>
      </c>
      <c r="D131" s="87">
        <v>713</v>
      </c>
      <c r="E131" s="87">
        <v>713</v>
      </c>
      <c r="F131" s="59">
        <f t="shared" si="30"/>
        <v>100</v>
      </c>
    </row>
    <row r="132" spans="1:6" ht="20.25" x14ac:dyDescent="0.25">
      <c r="A132" s="14" t="s">
        <v>83</v>
      </c>
      <c r="B132" s="44"/>
      <c r="C132" s="86">
        <f t="shared" ref="C132:E132" si="34">SUM(C133)</f>
        <v>132.4</v>
      </c>
      <c r="D132" s="86">
        <f t="shared" si="34"/>
        <v>132.4</v>
      </c>
      <c r="E132" s="86">
        <f t="shared" si="34"/>
        <v>132.4</v>
      </c>
      <c r="F132" s="16">
        <f t="shared" si="30"/>
        <v>100</v>
      </c>
    </row>
    <row r="133" spans="1:6" ht="31.5" x14ac:dyDescent="0.25">
      <c r="A133" s="48" t="s">
        <v>184</v>
      </c>
      <c r="B133" s="46" t="s">
        <v>185</v>
      </c>
      <c r="C133" s="87">
        <v>132.4</v>
      </c>
      <c r="D133" s="87">
        <v>132.4</v>
      </c>
      <c r="E133" s="87">
        <v>132.4</v>
      </c>
      <c r="F133" s="59">
        <f t="shared" si="30"/>
        <v>100</v>
      </c>
    </row>
    <row r="134" spans="1:6" ht="20.25" x14ac:dyDescent="0.25">
      <c r="A134" s="14" t="s">
        <v>83</v>
      </c>
      <c r="B134" s="44"/>
      <c r="C134" s="86">
        <f t="shared" ref="C134:E134" si="35">SUM(C135)</f>
        <v>806.86354999999992</v>
      </c>
      <c r="D134" s="86">
        <f t="shared" si="35"/>
        <v>815</v>
      </c>
      <c r="E134" s="86">
        <f t="shared" si="35"/>
        <v>811.28778</v>
      </c>
      <c r="F134" s="16">
        <f t="shared" si="30"/>
        <v>99.544512883435587</v>
      </c>
    </row>
    <row r="135" spans="1:6" ht="126" x14ac:dyDescent="0.25">
      <c r="A135" s="48" t="s">
        <v>186</v>
      </c>
      <c r="B135" s="60" t="s">
        <v>187</v>
      </c>
      <c r="C135" s="87">
        <v>806.86354999999992</v>
      </c>
      <c r="D135" s="87">
        <v>815</v>
      </c>
      <c r="E135" s="87">
        <v>811.28778</v>
      </c>
      <c r="F135" s="59">
        <f t="shared" si="30"/>
        <v>99.544512883435587</v>
      </c>
    </row>
    <row r="136" spans="1:6" ht="20.25" x14ac:dyDescent="0.25">
      <c r="A136" s="14" t="s">
        <v>188</v>
      </c>
      <c r="B136" s="44" t="s">
        <v>189</v>
      </c>
      <c r="C136" s="86">
        <f t="shared" ref="C136:E136" si="36">C137+C142+C146+C148+C153</f>
        <v>251887.36134</v>
      </c>
      <c r="D136" s="86">
        <f t="shared" si="36"/>
        <v>251887.36134</v>
      </c>
      <c r="E136" s="86">
        <f t="shared" si="36"/>
        <v>251887.36134</v>
      </c>
      <c r="F136" s="16">
        <f t="shared" si="30"/>
        <v>100</v>
      </c>
    </row>
    <row r="137" spans="1:6" ht="20.25" x14ac:dyDescent="0.25">
      <c r="A137" s="14" t="s">
        <v>83</v>
      </c>
      <c r="B137" s="44"/>
      <c r="C137" s="86">
        <f t="shared" ref="C137:E137" si="37">SUM(C138:C141)</f>
        <v>76193.100000000006</v>
      </c>
      <c r="D137" s="86">
        <f t="shared" si="37"/>
        <v>76193.100000000006</v>
      </c>
      <c r="E137" s="86">
        <f t="shared" si="37"/>
        <v>76193.100000000006</v>
      </c>
      <c r="F137" s="16">
        <f t="shared" si="30"/>
        <v>100</v>
      </c>
    </row>
    <row r="138" spans="1:6" ht="47.25" x14ac:dyDescent="0.25">
      <c r="A138" s="30" t="s">
        <v>190</v>
      </c>
      <c r="B138" s="50" t="s">
        <v>191</v>
      </c>
      <c r="C138" s="87">
        <v>5045</v>
      </c>
      <c r="D138" s="87">
        <v>5045</v>
      </c>
      <c r="E138" s="87">
        <v>5045</v>
      </c>
      <c r="F138" s="59">
        <f t="shared" si="30"/>
        <v>100</v>
      </c>
    </row>
    <row r="139" spans="1:6" ht="47.25" x14ac:dyDescent="0.25">
      <c r="A139" s="30" t="s">
        <v>190</v>
      </c>
      <c r="B139" s="50" t="s">
        <v>192</v>
      </c>
      <c r="C139" s="87">
        <v>128</v>
      </c>
      <c r="D139" s="87">
        <v>128</v>
      </c>
      <c r="E139" s="87">
        <v>128</v>
      </c>
      <c r="F139" s="59">
        <f t="shared" si="30"/>
        <v>100</v>
      </c>
    </row>
    <row r="140" spans="1:6" ht="63" x14ac:dyDescent="0.25">
      <c r="A140" s="30" t="s">
        <v>190</v>
      </c>
      <c r="B140" s="50" t="s">
        <v>193</v>
      </c>
      <c r="C140" s="87">
        <v>68470</v>
      </c>
      <c r="D140" s="87">
        <v>68470</v>
      </c>
      <c r="E140" s="87">
        <v>68470</v>
      </c>
      <c r="F140" s="59">
        <f t="shared" ref="F140:F171" si="38">E140/D140*100</f>
        <v>100</v>
      </c>
    </row>
    <row r="141" spans="1:6" ht="31.5" x14ac:dyDescent="0.25">
      <c r="A141" s="30" t="s">
        <v>190</v>
      </c>
      <c r="B141" s="50" t="s">
        <v>194</v>
      </c>
      <c r="C141" s="87">
        <v>2550.1</v>
      </c>
      <c r="D141" s="87">
        <v>2550.1</v>
      </c>
      <c r="E141" s="87">
        <v>2550.1</v>
      </c>
      <c r="F141" s="59">
        <f t="shared" si="38"/>
        <v>100</v>
      </c>
    </row>
    <row r="142" spans="1:6" ht="20.25" x14ac:dyDescent="0.25">
      <c r="A142" s="14" t="s">
        <v>83</v>
      </c>
      <c r="B142" s="44"/>
      <c r="C142" s="86">
        <f>SUM(C143:C145)</f>
        <v>49783.8</v>
      </c>
      <c r="D142" s="86">
        <f t="shared" ref="D142:E142" si="39">SUM(D143:D145)</f>
        <v>49783.8</v>
      </c>
      <c r="E142" s="86">
        <f t="shared" si="39"/>
        <v>49783.8</v>
      </c>
      <c r="F142" s="16">
        <f t="shared" si="38"/>
        <v>100</v>
      </c>
    </row>
    <row r="143" spans="1:6" ht="47.25" x14ac:dyDescent="0.25">
      <c r="A143" s="30" t="s">
        <v>195</v>
      </c>
      <c r="B143" s="50" t="s">
        <v>196</v>
      </c>
      <c r="C143" s="87">
        <v>5926.4</v>
      </c>
      <c r="D143" s="87">
        <v>5926.4</v>
      </c>
      <c r="E143" s="87">
        <v>5926.4</v>
      </c>
      <c r="F143" s="59">
        <f t="shared" si="38"/>
        <v>100</v>
      </c>
    </row>
    <row r="144" spans="1:6" ht="47.25" x14ac:dyDescent="0.25">
      <c r="A144" s="48" t="s">
        <v>197</v>
      </c>
      <c r="B144" s="46" t="s">
        <v>198</v>
      </c>
      <c r="C144" s="87">
        <v>43786.400000000001</v>
      </c>
      <c r="D144" s="87">
        <v>43786.400000000001</v>
      </c>
      <c r="E144" s="87">
        <v>43786.400000000001</v>
      </c>
      <c r="F144" s="59">
        <f t="shared" si="38"/>
        <v>100</v>
      </c>
    </row>
    <row r="145" spans="1:6" ht="47.25" x14ac:dyDescent="0.25">
      <c r="A145" s="30" t="s">
        <v>199</v>
      </c>
      <c r="B145" s="50" t="s">
        <v>200</v>
      </c>
      <c r="C145" s="87">
        <v>71</v>
      </c>
      <c r="D145" s="87">
        <v>71</v>
      </c>
      <c r="E145" s="87">
        <v>71</v>
      </c>
      <c r="F145" s="59">
        <f t="shared" si="38"/>
        <v>100</v>
      </c>
    </row>
    <row r="146" spans="1:6" ht="20.25" x14ac:dyDescent="0.25">
      <c r="A146" s="14" t="s">
        <v>83</v>
      </c>
      <c r="B146" s="50"/>
      <c r="C146" s="86">
        <f>SUM(C147:C147)</f>
        <v>17000</v>
      </c>
      <c r="D146" s="86">
        <f t="shared" ref="D146:E146" si="40">SUM(D147:D147)</f>
        <v>17000</v>
      </c>
      <c r="E146" s="86">
        <f t="shared" si="40"/>
        <v>17000</v>
      </c>
      <c r="F146" s="16">
        <f t="shared" si="38"/>
        <v>100</v>
      </c>
    </row>
    <row r="147" spans="1:6" ht="63" x14ac:dyDescent="0.25">
      <c r="A147" s="30" t="s">
        <v>201</v>
      </c>
      <c r="B147" s="50" t="s">
        <v>202</v>
      </c>
      <c r="C147" s="87">
        <v>17000</v>
      </c>
      <c r="D147" s="87">
        <v>17000</v>
      </c>
      <c r="E147" s="87">
        <v>17000</v>
      </c>
      <c r="F147" s="59">
        <f t="shared" si="38"/>
        <v>100</v>
      </c>
    </row>
    <row r="148" spans="1:6" ht="20.25" x14ac:dyDescent="0.25">
      <c r="A148" s="14" t="s">
        <v>83</v>
      </c>
      <c r="B148" s="44"/>
      <c r="C148" s="86">
        <f t="shared" ref="C148:E148" si="41">SUM(C149:C152)</f>
        <v>87171.761339999997</v>
      </c>
      <c r="D148" s="86">
        <f t="shared" si="41"/>
        <v>87171.761339999997</v>
      </c>
      <c r="E148" s="86">
        <f t="shared" si="41"/>
        <v>87171.761339999997</v>
      </c>
      <c r="F148" s="16">
        <f t="shared" si="38"/>
        <v>100</v>
      </c>
    </row>
    <row r="149" spans="1:6" ht="47.25" x14ac:dyDescent="0.25">
      <c r="A149" s="48" t="s">
        <v>203</v>
      </c>
      <c r="B149" s="50" t="s">
        <v>204</v>
      </c>
      <c r="C149" s="87">
        <v>19</v>
      </c>
      <c r="D149" s="87">
        <v>19</v>
      </c>
      <c r="E149" s="87">
        <v>19</v>
      </c>
      <c r="F149" s="59">
        <f t="shared" si="38"/>
        <v>100</v>
      </c>
    </row>
    <row r="150" spans="1:6" ht="63" x14ac:dyDescent="0.25">
      <c r="A150" s="30" t="s">
        <v>205</v>
      </c>
      <c r="B150" s="50" t="s">
        <v>206</v>
      </c>
      <c r="C150" s="87">
        <v>37664.209340000001</v>
      </c>
      <c r="D150" s="87">
        <v>37664.209340000001</v>
      </c>
      <c r="E150" s="87">
        <v>37664.209340000001</v>
      </c>
      <c r="F150" s="59">
        <f t="shared" si="38"/>
        <v>100</v>
      </c>
    </row>
    <row r="151" spans="1:6" ht="31.5" x14ac:dyDescent="0.25">
      <c r="A151" s="30" t="s">
        <v>207</v>
      </c>
      <c r="B151" s="50" t="s">
        <v>208</v>
      </c>
      <c r="C151" s="87">
        <v>45000</v>
      </c>
      <c r="D151" s="87">
        <v>45000</v>
      </c>
      <c r="E151" s="87">
        <v>45000</v>
      </c>
      <c r="F151" s="59">
        <f t="shared" si="38"/>
        <v>100</v>
      </c>
    </row>
    <row r="152" spans="1:6" ht="47.25" x14ac:dyDescent="0.25">
      <c r="A152" s="30" t="s">
        <v>207</v>
      </c>
      <c r="B152" s="50" t="s">
        <v>209</v>
      </c>
      <c r="C152" s="87">
        <v>4488.5519999999997</v>
      </c>
      <c r="D152" s="87">
        <v>4488.5519999999997</v>
      </c>
      <c r="E152" s="87">
        <v>4488.5519999999997</v>
      </c>
      <c r="F152" s="59">
        <f t="shared" si="38"/>
        <v>100</v>
      </c>
    </row>
    <row r="153" spans="1:6" ht="20.25" x14ac:dyDescent="0.25">
      <c r="A153" s="14" t="s">
        <v>83</v>
      </c>
      <c r="B153" s="44"/>
      <c r="C153" s="86">
        <f t="shared" ref="C153:E153" si="42">SUM(C154:C156)</f>
        <v>21738.699999999997</v>
      </c>
      <c r="D153" s="86">
        <f t="shared" si="42"/>
        <v>21738.699999999997</v>
      </c>
      <c r="E153" s="86">
        <f t="shared" si="42"/>
        <v>21738.699999999997</v>
      </c>
      <c r="F153" s="16">
        <f t="shared" si="38"/>
        <v>100</v>
      </c>
    </row>
    <row r="154" spans="1:6" ht="47.25" x14ac:dyDescent="0.25">
      <c r="A154" s="48" t="s">
        <v>210</v>
      </c>
      <c r="B154" s="46" t="s">
        <v>211</v>
      </c>
      <c r="C154" s="87">
        <v>725</v>
      </c>
      <c r="D154" s="87">
        <v>725</v>
      </c>
      <c r="E154" s="87">
        <v>725</v>
      </c>
      <c r="F154" s="59">
        <f t="shared" si="38"/>
        <v>100</v>
      </c>
    </row>
    <row r="155" spans="1:6" ht="47.25" x14ac:dyDescent="0.25">
      <c r="A155" s="48" t="s">
        <v>212</v>
      </c>
      <c r="B155" s="46" t="s">
        <v>213</v>
      </c>
      <c r="C155" s="87">
        <v>8541.4</v>
      </c>
      <c r="D155" s="87">
        <v>8541.4</v>
      </c>
      <c r="E155" s="87">
        <v>8541.4</v>
      </c>
      <c r="F155" s="59">
        <f t="shared" si="38"/>
        <v>100</v>
      </c>
    </row>
    <row r="156" spans="1:6" ht="47.25" x14ac:dyDescent="0.25">
      <c r="A156" s="30" t="s">
        <v>212</v>
      </c>
      <c r="B156" s="46" t="s">
        <v>214</v>
      </c>
      <c r="C156" s="87">
        <v>12472.3</v>
      </c>
      <c r="D156" s="87">
        <v>12472.3</v>
      </c>
      <c r="E156" s="87">
        <v>12472.3</v>
      </c>
      <c r="F156" s="59">
        <f t="shared" si="38"/>
        <v>100</v>
      </c>
    </row>
    <row r="157" spans="1:6" ht="20.25" x14ac:dyDescent="0.25">
      <c r="A157" s="52" t="s">
        <v>215</v>
      </c>
      <c r="B157" s="41" t="s">
        <v>216</v>
      </c>
      <c r="C157" s="86">
        <f t="shared" ref="C157:E157" si="43">C158+C160</f>
        <v>315</v>
      </c>
      <c r="D157" s="86">
        <f t="shared" si="43"/>
        <v>315</v>
      </c>
      <c r="E157" s="86">
        <f t="shared" si="43"/>
        <v>315</v>
      </c>
      <c r="F157" s="16">
        <f t="shared" si="38"/>
        <v>100</v>
      </c>
    </row>
    <row r="158" spans="1:6" ht="20.25" x14ac:dyDescent="0.25">
      <c r="A158" s="52" t="s">
        <v>83</v>
      </c>
      <c r="B158" s="46"/>
      <c r="C158" s="86">
        <f t="shared" ref="C158:E158" si="44">SUM(C159)</f>
        <v>300</v>
      </c>
      <c r="D158" s="86">
        <f t="shared" si="44"/>
        <v>300</v>
      </c>
      <c r="E158" s="86">
        <f t="shared" si="44"/>
        <v>300</v>
      </c>
      <c r="F158" s="16">
        <f t="shared" si="38"/>
        <v>100</v>
      </c>
    </row>
    <row r="159" spans="1:6" ht="31.5" x14ac:dyDescent="0.25">
      <c r="A159" s="48" t="s">
        <v>217</v>
      </c>
      <c r="B159" s="46" t="s">
        <v>218</v>
      </c>
      <c r="C159" s="87">
        <v>300</v>
      </c>
      <c r="D159" s="87">
        <v>300</v>
      </c>
      <c r="E159" s="87">
        <v>300</v>
      </c>
      <c r="F159" s="59">
        <f t="shared" si="38"/>
        <v>100</v>
      </c>
    </row>
    <row r="160" spans="1:6" ht="20.25" x14ac:dyDescent="0.25">
      <c r="A160" s="52" t="s">
        <v>83</v>
      </c>
      <c r="B160" s="46"/>
      <c r="C160" s="86">
        <f t="shared" ref="C160:E160" si="45">SUM(C161)</f>
        <v>15</v>
      </c>
      <c r="D160" s="86">
        <f t="shared" si="45"/>
        <v>15</v>
      </c>
      <c r="E160" s="86">
        <f t="shared" si="45"/>
        <v>15</v>
      </c>
      <c r="F160" s="16">
        <f t="shared" si="38"/>
        <v>100</v>
      </c>
    </row>
    <row r="161" spans="1:6" ht="31.5" x14ac:dyDescent="0.25">
      <c r="A161" s="48" t="s">
        <v>219</v>
      </c>
      <c r="B161" s="46" t="s">
        <v>218</v>
      </c>
      <c r="C161" s="87">
        <v>15</v>
      </c>
      <c r="D161" s="87">
        <v>15</v>
      </c>
      <c r="E161" s="87">
        <v>15</v>
      </c>
      <c r="F161" s="59">
        <f t="shared" si="38"/>
        <v>100</v>
      </c>
    </row>
    <row r="162" spans="1:6" ht="78.75" x14ac:dyDescent="0.25">
      <c r="A162" s="14" t="s">
        <v>220</v>
      </c>
      <c r="B162" s="44" t="s">
        <v>221</v>
      </c>
      <c r="C162" s="86">
        <f t="shared" ref="C162:E162" si="46">C163+C165+C167+C169+C171</f>
        <v>86.336560000000404</v>
      </c>
      <c r="D162" s="86">
        <f t="shared" si="46"/>
        <v>86.336560000000404</v>
      </c>
      <c r="E162" s="86">
        <f t="shared" si="46"/>
        <v>423.04268000000002</v>
      </c>
      <c r="F162" s="16">
        <f t="shared" si="38"/>
        <v>489.99251302113265</v>
      </c>
    </row>
    <row r="163" spans="1:6" ht="20.25" hidden="1" x14ac:dyDescent="0.25">
      <c r="A163" s="14" t="s">
        <v>83</v>
      </c>
      <c r="B163" s="44"/>
      <c r="C163" s="86">
        <f t="shared" ref="C163:E163" si="47">SUM(C164)</f>
        <v>0</v>
      </c>
      <c r="D163" s="86">
        <f t="shared" si="47"/>
        <v>0</v>
      </c>
      <c r="E163" s="86">
        <f t="shared" si="47"/>
        <v>0</v>
      </c>
      <c r="F163" s="16"/>
    </row>
    <row r="164" spans="1:6" ht="47.25" hidden="1" x14ac:dyDescent="0.25">
      <c r="A164" s="48" t="s">
        <v>222</v>
      </c>
      <c r="B164" s="46" t="s">
        <v>223</v>
      </c>
      <c r="C164" s="87">
        <v>0</v>
      </c>
      <c r="D164" s="87">
        <v>0</v>
      </c>
      <c r="E164" s="87">
        <v>0</v>
      </c>
      <c r="F164" s="59"/>
    </row>
    <row r="165" spans="1:6" ht="20.25" x14ac:dyDescent="0.25">
      <c r="A165" s="14" t="s">
        <v>83</v>
      </c>
      <c r="B165" s="46"/>
      <c r="C165" s="86">
        <f t="shared" ref="C165:E167" si="48">SUM(C166)</f>
        <v>50</v>
      </c>
      <c r="D165" s="86">
        <f t="shared" si="48"/>
        <v>50</v>
      </c>
      <c r="E165" s="86">
        <f t="shared" si="48"/>
        <v>100</v>
      </c>
      <c r="F165" s="16">
        <f t="shared" ref="F165:F179" si="49">E165/D165*100</f>
        <v>200</v>
      </c>
    </row>
    <row r="166" spans="1:6" ht="31.5" x14ac:dyDescent="0.25">
      <c r="A166" s="48" t="s">
        <v>224</v>
      </c>
      <c r="B166" s="46" t="s">
        <v>225</v>
      </c>
      <c r="C166" s="87">
        <v>50</v>
      </c>
      <c r="D166" s="87">
        <v>50</v>
      </c>
      <c r="E166" s="87">
        <v>100</v>
      </c>
      <c r="F166" s="59">
        <f t="shared" si="49"/>
        <v>200</v>
      </c>
    </row>
    <row r="167" spans="1:6" ht="20.25" x14ac:dyDescent="0.25">
      <c r="A167" s="14" t="s">
        <v>83</v>
      </c>
      <c r="B167" s="44"/>
      <c r="C167" s="86">
        <f t="shared" si="48"/>
        <v>21.626810000000418</v>
      </c>
      <c r="D167" s="86">
        <f t="shared" si="48"/>
        <v>21.626810000000418</v>
      </c>
      <c r="E167" s="86">
        <f t="shared" si="48"/>
        <v>21.88693</v>
      </c>
      <c r="F167" s="16">
        <f t="shared" si="49"/>
        <v>101.20276638117029</v>
      </c>
    </row>
    <row r="168" spans="1:6" ht="47.25" x14ac:dyDescent="0.25">
      <c r="A168" s="48" t="s">
        <v>226</v>
      </c>
      <c r="B168" s="46" t="s">
        <v>223</v>
      </c>
      <c r="C168" s="87">
        <v>21.626810000000418</v>
      </c>
      <c r="D168" s="87">
        <v>21.626810000000418</v>
      </c>
      <c r="E168" s="87">
        <v>21.88693</v>
      </c>
      <c r="F168" s="59">
        <f t="shared" si="49"/>
        <v>101.20276638117029</v>
      </c>
    </row>
    <row r="169" spans="1:6" ht="20.25" x14ac:dyDescent="0.25">
      <c r="A169" s="14" t="s">
        <v>83</v>
      </c>
      <c r="B169" s="44"/>
      <c r="C169" s="86">
        <f>SUM(C170)</f>
        <v>13.63576999999998</v>
      </c>
      <c r="D169" s="86">
        <f t="shared" ref="D169:E169" si="50">SUM(D170)</f>
        <v>13.63576999999998</v>
      </c>
      <c r="E169" s="86">
        <f t="shared" si="50"/>
        <v>300.08177000000001</v>
      </c>
      <c r="F169" s="16">
        <f t="shared" si="49"/>
        <v>2200.6954502752719</v>
      </c>
    </row>
    <row r="170" spans="1:6" ht="47.25" x14ac:dyDescent="0.25">
      <c r="A170" s="48" t="s">
        <v>227</v>
      </c>
      <c r="B170" s="46" t="s">
        <v>223</v>
      </c>
      <c r="C170" s="87">
        <v>13.63576999999998</v>
      </c>
      <c r="D170" s="87">
        <v>13.63576999999998</v>
      </c>
      <c r="E170" s="87">
        <v>300.08177000000001</v>
      </c>
      <c r="F170" s="59">
        <f t="shared" si="49"/>
        <v>2200.6954502752719</v>
      </c>
    </row>
    <row r="171" spans="1:6" ht="20.25" x14ac:dyDescent="0.25">
      <c r="A171" s="14" t="s">
        <v>83</v>
      </c>
      <c r="B171" s="44"/>
      <c r="C171" s="86">
        <f t="shared" ref="C171:E171" si="51">SUM(C172)</f>
        <v>1.0739799999999999</v>
      </c>
      <c r="D171" s="86">
        <f t="shared" si="51"/>
        <v>1.0739799999999999</v>
      </c>
      <c r="E171" s="86">
        <f t="shared" si="51"/>
        <v>1.0739799999999999</v>
      </c>
      <c r="F171" s="16">
        <f t="shared" si="49"/>
        <v>100</v>
      </c>
    </row>
    <row r="172" spans="1:6" ht="47.25" x14ac:dyDescent="0.25">
      <c r="A172" s="48" t="s">
        <v>228</v>
      </c>
      <c r="B172" s="46" t="s">
        <v>223</v>
      </c>
      <c r="C172" s="87">
        <v>1.0739799999999999</v>
      </c>
      <c r="D172" s="87">
        <v>1.0739799999999999</v>
      </c>
      <c r="E172" s="87">
        <v>1.0739799999999999</v>
      </c>
      <c r="F172" s="59">
        <f t="shared" si="49"/>
        <v>100</v>
      </c>
    </row>
    <row r="173" spans="1:6" ht="47.25" x14ac:dyDescent="0.25">
      <c r="A173" s="14" t="s">
        <v>229</v>
      </c>
      <c r="B173" s="44" t="s">
        <v>230</v>
      </c>
      <c r="C173" s="86">
        <f t="shared" ref="C173:E173" si="52">C174+C176+C178+C180+C182</f>
        <v>-4422.5187499999993</v>
      </c>
      <c r="D173" s="86">
        <f t="shared" si="52"/>
        <v>-4422.5187500000002</v>
      </c>
      <c r="E173" s="86">
        <f t="shared" si="52"/>
        <v>-19539.096820000002</v>
      </c>
      <c r="F173" s="16">
        <f t="shared" si="49"/>
        <v>441.80924772789263</v>
      </c>
    </row>
    <row r="174" spans="1:6" ht="20.25" x14ac:dyDescent="0.25">
      <c r="A174" s="10" t="s">
        <v>83</v>
      </c>
      <c r="B174" s="11"/>
      <c r="C174" s="86">
        <f t="shared" ref="C174:E174" si="53">SUM(C175)</f>
        <v>-3135.8500699999995</v>
      </c>
      <c r="D174" s="86">
        <f t="shared" si="53"/>
        <v>-3135.85007</v>
      </c>
      <c r="E174" s="86">
        <f t="shared" si="53"/>
        <v>-3135.85007</v>
      </c>
      <c r="F174" s="16">
        <f t="shared" si="49"/>
        <v>100</v>
      </c>
    </row>
    <row r="175" spans="1:6" ht="33" customHeight="1" x14ac:dyDescent="0.25">
      <c r="A175" s="13" t="s">
        <v>231</v>
      </c>
      <c r="B175" s="12" t="s">
        <v>232</v>
      </c>
      <c r="C175" s="87">
        <v>-3135.8500699999995</v>
      </c>
      <c r="D175" s="87">
        <v>-3135.85007</v>
      </c>
      <c r="E175" s="87">
        <v>-3135.85007</v>
      </c>
      <c r="F175" s="59">
        <f t="shared" si="49"/>
        <v>100</v>
      </c>
    </row>
    <row r="176" spans="1:6" ht="20.25" x14ac:dyDescent="0.25">
      <c r="A176" s="10" t="s">
        <v>83</v>
      </c>
      <c r="B176" s="11"/>
      <c r="C176" s="86">
        <f t="shared" ref="C176:E176" si="54">SUM(C177)</f>
        <v>-317.56713999999999</v>
      </c>
      <c r="D176" s="86">
        <f t="shared" si="54"/>
        <v>-317.56713999999999</v>
      </c>
      <c r="E176" s="86">
        <f t="shared" si="54"/>
        <v>-317.56713999999999</v>
      </c>
      <c r="F176" s="16">
        <f t="shared" si="49"/>
        <v>100</v>
      </c>
    </row>
    <row r="177" spans="1:6" ht="32.25" customHeight="1" x14ac:dyDescent="0.25">
      <c r="A177" s="13" t="s">
        <v>233</v>
      </c>
      <c r="B177" s="12" t="s">
        <v>232</v>
      </c>
      <c r="C177" s="87">
        <v>-317.56713999999999</v>
      </c>
      <c r="D177" s="87">
        <v>-317.56713999999999</v>
      </c>
      <c r="E177" s="87">
        <v>-317.56713999999999</v>
      </c>
      <c r="F177" s="59">
        <f t="shared" si="49"/>
        <v>100</v>
      </c>
    </row>
    <row r="178" spans="1:6" ht="20.25" x14ac:dyDescent="0.25">
      <c r="A178" s="10" t="s">
        <v>83</v>
      </c>
      <c r="B178" s="11"/>
      <c r="C178" s="86">
        <f t="shared" ref="C178:E178" si="55">SUM(C179)</f>
        <v>-907.69592999999998</v>
      </c>
      <c r="D178" s="86">
        <f t="shared" si="55"/>
        <v>-907.69592999999998</v>
      </c>
      <c r="E178" s="86">
        <f t="shared" si="55"/>
        <v>-16024.273999999999</v>
      </c>
      <c r="F178" s="16">
        <f t="shared" si="49"/>
        <v>1765.3790735846972</v>
      </c>
    </row>
    <row r="179" spans="1:6" ht="33" customHeight="1" x14ac:dyDescent="0.25">
      <c r="A179" s="13" t="s">
        <v>234</v>
      </c>
      <c r="B179" s="12" t="s">
        <v>232</v>
      </c>
      <c r="C179" s="87">
        <v>-907.69592999999998</v>
      </c>
      <c r="D179" s="87">
        <v>-907.69592999999998</v>
      </c>
      <c r="E179" s="87">
        <v>-16024.273999999999</v>
      </c>
      <c r="F179" s="59">
        <f t="shared" si="49"/>
        <v>1765.3790735846972</v>
      </c>
    </row>
    <row r="180" spans="1:6" ht="20.25" hidden="1" x14ac:dyDescent="0.25">
      <c r="A180" s="10" t="s">
        <v>83</v>
      </c>
      <c r="B180" s="11"/>
      <c r="C180" s="86">
        <f t="shared" ref="C180:E180" si="56">SUM(C181)</f>
        <v>0</v>
      </c>
      <c r="D180" s="86">
        <f t="shared" si="56"/>
        <v>0</v>
      </c>
      <c r="E180" s="86">
        <f t="shared" si="56"/>
        <v>0</v>
      </c>
      <c r="F180" s="16"/>
    </row>
    <row r="181" spans="1:6" ht="36" hidden="1" customHeight="1" x14ac:dyDescent="0.25">
      <c r="A181" s="13" t="s">
        <v>235</v>
      </c>
      <c r="B181" s="12" t="s">
        <v>232</v>
      </c>
      <c r="C181" s="87">
        <v>0</v>
      </c>
      <c r="D181" s="87">
        <v>0</v>
      </c>
      <c r="E181" s="87">
        <v>0</v>
      </c>
      <c r="F181" s="59"/>
    </row>
    <row r="182" spans="1:6" ht="20.25" x14ac:dyDescent="0.25">
      <c r="A182" s="10" t="s">
        <v>83</v>
      </c>
      <c r="B182" s="11"/>
      <c r="C182" s="86">
        <f t="shared" ref="C182:E182" si="57">SUM(C183)</f>
        <v>-61.405610000000003</v>
      </c>
      <c r="D182" s="86">
        <f t="shared" si="57"/>
        <v>-61.405610000000003</v>
      </c>
      <c r="E182" s="86">
        <f t="shared" si="57"/>
        <v>-61.405610000000003</v>
      </c>
      <c r="F182" s="16">
        <f>E182/D182*100</f>
        <v>100</v>
      </c>
    </row>
    <row r="183" spans="1:6" ht="36.75" customHeight="1" x14ac:dyDescent="0.25">
      <c r="A183" s="13" t="s">
        <v>236</v>
      </c>
      <c r="B183" s="12" t="s">
        <v>232</v>
      </c>
      <c r="C183" s="87">
        <v>-61.405610000000003</v>
      </c>
      <c r="D183" s="87">
        <v>-61.405610000000003</v>
      </c>
      <c r="E183" s="87">
        <v>-61.405610000000003</v>
      </c>
      <c r="F183" s="59">
        <f>E183/D183*100</f>
        <v>100</v>
      </c>
    </row>
  </sheetData>
  <mergeCells count="1">
    <mergeCell ref="A6:F6"/>
  </mergeCells>
  <pageMargins left="0.51181102362204722" right="0.31496062992125984" top="0.74803149606299213" bottom="0.74803149606299213" header="0.31496062992125984" footer="0.31496062992125984"/>
  <pageSetup paperSize="9" scale="44" fitToHeight="2" orientation="portrait" r:id="rId1"/>
  <rowBreaks count="3" manualBreakCount="3">
    <brk id="58" max="5" man="1"/>
    <brk id="102" max="5" man="1"/>
    <brk id="135" max="5" man="1"/>
  </rowBreaks>
  <colBreaks count="1" manualBreakCount="1">
    <brk id="6" max="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2023г.</vt:lpstr>
      <vt:lpstr>'доходы 2023г.'!Заголовки_для_печати</vt:lpstr>
      <vt:lpstr>'доходы 2023г.'!Область_печати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rfu11</dc:creator>
  <cp:lastModifiedBy>rfu13</cp:lastModifiedBy>
  <cp:lastPrinted>2024-04-24T05:13:09Z</cp:lastPrinted>
  <dcterms:created xsi:type="dcterms:W3CDTF">2022-11-11T10:53:18Z</dcterms:created>
  <dcterms:modified xsi:type="dcterms:W3CDTF">2024-04-24T06:01:00Z</dcterms:modified>
</cp:coreProperties>
</file>