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Z:\Финансовое управление\ИСПОЛНЕНИЕ БЮДЖЕТА\2023 год\за 2023 год\для Совета депутатов\проект решения\"/>
    </mc:Choice>
  </mc:AlternateContent>
  <xr:revisionPtr revIDLastSave="0" documentId="13_ncr:1_{333AB6BB-1B79-42CA-BB9A-F8CDEF32863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7" i="2" l="1"/>
  <c r="F31" i="2" l="1"/>
  <c r="F47" i="2"/>
  <c r="E57" i="2"/>
  <c r="F18" i="2"/>
  <c r="H11" i="2" l="1"/>
  <c r="H12" i="2"/>
  <c r="H13" i="2"/>
  <c r="H14" i="2"/>
  <c r="H15" i="2"/>
  <c r="H16" i="2"/>
  <c r="H17" i="2"/>
  <c r="H18" i="2"/>
  <c r="H19" i="2"/>
  <c r="H20" i="2"/>
  <c r="H22" i="2"/>
  <c r="H23" i="2"/>
  <c r="H24" i="2"/>
  <c r="H25" i="2"/>
  <c r="H27" i="2"/>
  <c r="H28" i="2"/>
  <c r="H29" i="2"/>
  <c r="H30" i="2"/>
  <c r="H31" i="2"/>
  <c r="H32" i="2"/>
  <c r="H34" i="2"/>
  <c r="H35" i="2"/>
  <c r="H36" i="2"/>
  <c r="H37" i="2"/>
  <c r="H38" i="2"/>
  <c r="H39" i="2"/>
  <c r="H41" i="2"/>
  <c r="H42" i="2"/>
  <c r="H44" i="2"/>
  <c r="H45" i="2"/>
  <c r="H46" i="2"/>
  <c r="H48" i="2"/>
  <c r="H49" i="2"/>
  <c r="H50" i="2"/>
  <c r="H51" i="2"/>
  <c r="H52" i="2"/>
  <c r="H53" i="2"/>
  <c r="H55" i="2"/>
  <c r="H56" i="2"/>
  <c r="G11" i="2"/>
  <c r="G12" i="2"/>
  <c r="G13" i="2"/>
  <c r="G14" i="2"/>
  <c r="G15" i="2"/>
  <c r="G16" i="2"/>
  <c r="G17" i="2"/>
  <c r="G18" i="2"/>
  <c r="G19" i="2"/>
  <c r="G20" i="2"/>
  <c r="G22" i="2"/>
  <c r="G23" i="2"/>
  <c r="G24" i="2"/>
  <c r="G25" i="2"/>
  <c r="G27" i="2"/>
  <c r="G28" i="2"/>
  <c r="G29" i="2"/>
  <c r="G30" i="2"/>
  <c r="G31" i="2"/>
  <c r="G32" i="2"/>
  <c r="G34" i="2"/>
  <c r="G35" i="2"/>
  <c r="G36" i="2"/>
  <c r="G37" i="2"/>
  <c r="G38" i="2"/>
  <c r="G39" i="2"/>
  <c r="G41" i="2"/>
  <c r="G42" i="2"/>
  <c r="G44" i="2"/>
  <c r="G45" i="2"/>
  <c r="G46" i="2"/>
  <c r="G48" i="2"/>
  <c r="G49" i="2"/>
  <c r="G50" i="2"/>
  <c r="G51" i="2"/>
  <c r="G52" i="2"/>
  <c r="G53" i="2"/>
  <c r="G55" i="2"/>
  <c r="G56" i="2"/>
  <c r="D26" i="2"/>
  <c r="D10" i="2"/>
  <c r="F54" i="2" l="1"/>
  <c r="E54" i="2"/>
  <c r="E47" i="2"/>
  <c r="D47" i="2"/>
  <c r="F43" i="2"/>
  <c r="E43" i="2"/>
  <c r="H54" i="2" l="1"/>
  <c r="G54" i="2"/>
  <c r="H43" i="2"/>
  <c r="G43" i="2"/>
  <c r="H47" i="2"/>
  <c r="G47" i="2"/>
  <c r="E40" i="2"/>
  <c r="F40" i="2"/>
  <c r="D40" i="2"/>
  <c r="H40" i="2" l="1"/>
  <c r="G40" i="2"/>
  <c r="E33" i="2"/>
  <c r="F33" i="2"/>
  <c r="F57" i="2" s="1"/>
  <c r="D33" i="2"/>
  <c r="E26" i="2"/>
  <c r="F26" i="2"/>
  <c r="E21" i="2"/>
  <c r="F21" i="2"/>
  <c r="D21" i="2"/>
  <c r="E10" i="2"/>
  <c r="F10" i="2"/>
  <c r="H57" i="2" l="1"/>
  <c r="G57" i="2"/>
  <c r="H21" i="2"/>
  <c r="G21" i="2"/>
  <c r="H26" i="2"/>
  <c r="G26" i="2"/>
  <c r="H10" i="2"/>
  <c r="G10" i="2"/>
  <c r="H33" i="2"/>
  <c r="G33" i="2"/>
</calcChain>
</file>

<file path=xl/sharedStrings.xml><?xml version="1.0" encoding="utf-8"?>
<sst xmlns="http://schemas.openxmlformats.org/spreadsheetml/2006/main" count="144" uniqueCount="75">
  <si>
    <t xml:space="preserve">Наименование </t>
  </si>
  <si>
    <t>Раздел</t>
  </si>
  <si>
    <t>Подраздел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</si>
  <si>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</si>
  <si>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</si>
  <si>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</si>
  <si>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</si>
  <si>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</si>
  <si>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</si>
  <si>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</si>
  <si>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</si>
  <si>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</si>
  <si>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</si>
  <si>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</si>
  <si>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</si>
  <si>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</si>
  <si>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</si>
  <si>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</si>
  <si>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</si>
  <si>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</si>
  <si>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</si>
  <si>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</si>
  <si>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НАЦИОНАЛЬНАЯ ЭКОНОМИКА</t>
  </si>
  <si>
    <t>Сельское хозяйство и рыболовство</t>
  </si>
  <si>
    <t>Транспорт</t>
  </si>
  <si>
    <t>08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</si>
  <si>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</si>
  <si>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</si>
  <si>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</si>
  <si>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</si>
  <si>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</si>
  <si>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</si>
  <si>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</si>
  <si>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</si>
  <si>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</si>
  <si>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</si>
  <si>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</si>
  <si>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</si>
  <si>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</si>
  <si>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</si>
  <si>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</si>
  <si>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</si>
  <si>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</si>
  <si>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</si>
  <si>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</si>
  <si>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</si>
  <si>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</si>
  <si>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</si>
  <si>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</si>
  <si>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</si>
  <si>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</si>
  <si>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</si>
  <si>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</si>
  <si>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</si>
  <si>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</si>
  <si>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</si>
  <si>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</si>
  <si>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</si>
  <si>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</si>
  <si>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</si>
  <si>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</si>
  <si>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Итого:</t>
  </si>
  <si>
    <t>Уточненная сводная бюджетная роспись, тыс. руб.</t>
  </si>
  <si>
    <t>% исполнения к сводной бюджетной росписи</t>
  </si>
  <si>
    <t>Распределение бюджетных ассигнований по разделам и подразделам классификации расходов бюджетов за 2023 год</t>
  </si>
  <si>
    <t>Исполнение за 2023 год, тыс. руб.</t>
  </si>
  <si>
    <t>% исполнения к решению Совета депутатов "О бюджете МО "Кабанский район" за 2023 год"</t>
  </si>
  <si>
    <t>Обеспечение проведения выборов и референдумов</t>
  </si>
  <si>
    <t>Резервные фонды</t>
  </si>
  <si>
    <t>Дорожное хозяйство (дорожные фонды)</t>
  </si>
  <si>
    <t xml:space="preserve">к Решению Совета депутатов МО "Кабанский район" </t>
  </si>
  <si>
    <t>Об исполнении бюджета МО "Кабанский район " за 2023 год"</t>
  </si>
  <si>
    <t>от ______________2024 года № ____</t>
  </si>
  <si>
    <t>Приложение № 3</t>
  </si>
  <si>
    <t>Утверждено решением Совета депутатов "О бюджете МО "Кабанский район" на 2023 год " (в редакции от 21.12.2023 г. №88),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</si>
</sst>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2" borderId="1"/>
    <xf numFmtId="0" fontId="2" fillId="2" borderId="1">
      <alignment horizontal="right" wrapText="1"/>
    </xf>
    <xf numFmtId="0" fontId="2" fillId="2" borderId="1">
      <alignment wrapText="1"/>
    </xf>
    <xf numFmtId="0" fontId="3" fillId="2" borderId="1"/>
    <xf numFmtId="0" fontId="2" fillId="2" borderId="1"/>
    <xf numFmtId="164" fontId="2" fillId="2" borderId="1">
      <alignment horizontal="right" vertical="center"/>
    </xf>
    <xf numFmtId="164" fontId="2" fillId="2" borderId="1">
      <alignment horizontal="right" vertical="top"/>
    </xf>
    <xf numFmtId="0" fontId="4" fillId="2" borderId="1"/>
    <xf numFmtId="164" fontId="2" fillId="2" borderId="1">
      <alignment horizontal="center" vertical="center"/>
    </xf>
    <xf numFmtId="0" fontId="5" fillId="2" borderId="1">
      <alignment horizontal="center" vertical="top" wrapText="1"/>
    </xf>
    <xf numFmtId="0" fontId="6" fillId="2" borderId="1"/>
    <xf numFmtId="0" fontId="2" fillId="2" borderId="1">
      <alignment horizontal="right" vertical="top" wrapText="1"/>
    </xf>
    <xf numFmtId="49" fontId="1" fillId="2" borderId="2">
      <alignment horizontal="center" vertical="center" wrapText="1"/>
    </xf>
    <xf numFmtId="0" fontId="1" fillId="2" borderId="2">
      <alignment horizontal="left" vertical="top" wrapText="1"/>
    </xf>
    <xf numFmtId="49" fontId="1" fillId="2" borderId="2">
      <alignment horizontal="center" vertical="top" shrinkToFit="1"/>
    </xf>
    <xf numFmtId="164" fontId="1" fillId="2" borderId="2">
      <alignment horizontal="right" vertical="top" shrinkToFit="1"/>
    </xf>
    <xf numFmtId="0" fontId="7" fillId="2" borderId="1"/>
    <xf numFmtId="0" fontId="2" fillId="2" borderId="2">
      <alignment horizontal="left" vertical="top" wrapText="1"/>
    </xf>
    <xf numFmtId="49" fontId="2" fillId="2" borderId="2">
      <alignment horizontal="center" vertical="top" shrinkToFit="1"/>
    </xf>
    <xf numFmtId="164" fontId="2" fillId="2" borderId="2">
      <alignment horizontal="right" vertical="top" shrinkToFit="1"/>
    </xf>
    <xf numFmtId="0" fontId="7" fillId="2" borderId="2"/>
    <xf numFmtId="164" fontId="1" fillId="2" borderId="2">
      <alignment horizontal="right" shrinkToFit="1"/>
    </xf>
    <xf numFmtId="0" fontId="2" fillId="2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4" fillId="0" borderId="1"/>
    <xf numFmtId="0" fontId="4" fillId="0" borderId="1"/>
    <xf numFmtId="4" fontId="1" fillId="2" borderId="2">
      <alignment horizontal="right" vertical="top" shrinkToFit="1"/>
    </xf>
    <xf numFmtId="4" fontId="2" fillId="2" borderId="2">
      <alignment horizontal="right" vertical="top" shrinkToFit="1"/>
    </xf>
    <xf numFmtId="4" fontId="1" fillId="2" borderId="2">
      <alignment horizontal="right" shrinkToFit="1"/>
    </xf>
    <xf numFmtId="0" fontId="2" fillId="2" borderId="1">
      <alignment horizontal="right" vertical="top"/>
    </xf>
    <xf numFmtId="0" fontId="9" fillId="0" borderId="1"/>
    <xf numFmtId="0" fontId="11" fillId="0" borderId="1"/>
  </cellStyleXfs>
  <cellXfs count="33">
    <xf numFmtId="0" fontId="0" fillId="0" borderId="0" xfId="0"/>
    <xf numFmtId="0" fontId="10" fillId="3" borderId="3" xfId="33" applyFont="1" applyFill="1" applyBorder="1" applyAlignment="1">
      <alignment horizontal="center" vertical="center" wrapText="1"/>
    </xf>
    <xf numFmtId="0" fontId="10" fillId="3" borderId="3" xfId="34" applyFont="1" applyFill="1" applyBorder="1" applyAlignment="1">
      <alignment horizontal="center" vertical="center" wrapText="1"/>
    </xf>
    <xf numFmtId="0" fontId="10" fillId="0" borderId="0" xfId="0" applyFont="1" applyProtection="1">
      <protection locked="0"/>
    </xf>
    <xf numFmtId="0" fontId="6" fillId="2" borderId="1" xfId="11" applyNumberFormat="1" applyFont="1" applyProtection="1"/>
    <xf numFmtId="0" fontId="12" fillId="0" borderId="0" xfId="0" applyFont="1" applyProtection="1">
      <protection locked="0"/>
    </xf>
    <xf numFmtId="164" fontId="6" fillId="2" borderId="3" xfId="11" applyNumberFormat="1" applyFont="1" applyBorder="1" applyProtection="1"/>
    <xf numFmtId="0" fontId="7" fillId="2" borderId="2" xfId="21" applyNumberFormat="1" applyFont="1" applyProtection="1"/>
    <xf numFmtId="0" fontId="7" fillId="2" borderId="1" xfId="1" applyNumberFormat="1" applyFont="1" applyProtection="1"/>
    <xf numFmtId="0" fontId="6" fillId="2" borderId="1" xfId="3" applyNumberFormat="1" applyFont="1" applyProtection="1">
      <alignment wrapText="1"/>
    </xf>
    <xf numFmtId="0" fontId="6" fillId="2" borderId="1" xfId="5" applyNumberFormat="1" applyFont="1" applyProtection="1"/>
    <xf numFmtId="49" fontId="7" fillId="2" borderId="2" xfId="13" applyNumberFormat="1" applyFont="1" applyProtection="1">
      <alignment horizontal="center" vertical="center" wrapText="1"/>
    </xf>
    <xf numFmtId="0" fontId="7" fillId="2" borderId="2" xfId="14" quotePrefix="1" applyNumberFormat="1" applyFont="1" applyProtection="1">
      <alignment horizontal="left" vertical="top" wrapText="1"/>
    </xf>
    <xf numFmtId="49" fontId="7" fillId="2" borderId="2" xfId="15" applyNumberFormat="1" applyFont="1" applyProtection="1">
      <alignment horizontal="center" vertical="top" shrinkToFit="1"/>
    </xf>
    <xf numFmtId="164" fontId="7" fillId="2" borderId="2" xfId="16" applyNumberFormat="1" applyFont="1" applyProtection="1">
      <alignment horizontal="right" vertical="top" shrinkToFit="1"/>
    </xf>
    <xf numFmtId="0" fontId="6" fillId="2" borderId="2" xfId="18" quotePrefix="1" applyNumberFormat="1" applyFont="1" applyProtection="1">
      <alignment horizontal="left" vertical="top" wrapText="1"/>
    </xf>
    <xf numFmtId="49" fontId="6" fillId="2" borderId="2" xfId="19" applyNumberFormat="1" applyFont="1" applyProtection="1">
      <alignment horizontal="center" vertical="top" shrinkToFit="1"/>
    </xf>
    <xf numFmtId="164" fontId="6" fillId="2" borderId="2" xfId="20" applyNumberFormat="1" applyFont="1" applyProtection="1">
      <alignment horizontal="right" vertical="top" shrinkToFit="1"/>
    </xf>
    <xf numFmtId="164" fontId="6" fillId="2" borderId="4" xfId="20" applyNumberFormat="1" applyFont="1" applyBorder="1" applyProtection="1">
      <alignment horizontal="right" vertical="top" shrinkToFit="1"/>
    </xf>
    <xf numFmtId="164" fontId="7" fillId="2" borderId="4" xfId="20" applyNumberFormat="1" applyFont="1" applyBorder="1" applyProtection="1">
      <alignment horizontal="right" vertical="top" shrinkToFit="1"/>
    </xf>
    <xf numFmtId="164" fontId="7" fillId="2" borderId="4" xfId="16" applyNumberFormat="1" applyFont="1" applyBorder="1" applyProtection="1">
      <alignment horizontal="right" vertical="top" shrinkToFit="1"/>
    </xf>
    <xf numFmtId="164" fontId="7" fillId="2" borderId="2" xfId="22" applyNumberFormat="1" applyFont="1" applyProtection="1">
      <alignment horizontal="right" shrinkToFit="1"/>
    </xf>
    <xf numFmtId="164" fontId="13" fillId="2" borderId="1" xfId="7" applyFont="1" applyAlignment="1">
      <alignment horizontal="right" vertical="center"/>
    </xf>
    <xf numFmtId="164" fontId="13" fillId="2" borderId="1" xfId="9" applyFont="1" applyAlignment="1">
      <alignment horizontal="right" vertical="top"/>
    </xf>
    <xf numFmtId="0" fontId="6" fillId="2" borderId="1" xfId="2" applyNumberFormat="1" applyFont="1" applyAlignment="1" applyProtection="1">
      <alignment wrapText="1"/>
    </xf>
    <xf numFmtId="0" fontId="6" fillId="2" borderId="1" xfId="2" applyFont="1" applyAlignment="1">
      <alignment wrapText="1"/>
    </xf>
    <xf numFmtId="0" fontId="6" fillId="2" borderId="1" xfId="23" applyNumberFormat="1" applyFont="1" applyProtection="1">
      <alignment horizontal="left" vertical="top" wrapText="1"/>
    </xf>
    <xf numFmtId="0" fontId="6" fillId="2" borderId="1" xfId="23" applyFont="1">
      <alignment horizontal="left" vertical="top" wrapText="1"/>
    </xf>
    <xf numFmtId="0" fontId="7" fillId="2" borderId="1" xfId="10" applyNumberFormat="1" applyFont="1" applyAlignment="1" applyProtection="1">
      <alignment horizontal="center" vertical="top" wrapText="1"/>
    </xf>
    <xf numFmtId="0" fontId="6" fillId="2" borderId="1" xfId="12" applyNumberFormat="1" applyFont="1" applyAlignment="1" applyProtection="1">
      <alignment horizontal="right" vertical="top" wrapText="1"/>
    </xf>
    <xf numFmtId="164" fontId="12" fillId="0" borderId="3" xfId="0" applyNumberFormat="1" applyFont="1" applyBorder="1" applyProtection="1">
      <protection locked="0"/>
    </xf>
    <xf numFmtId="164" fontId="10" fillId="0" borderId="3" xfId="0" applyNumberFormat="1" applyFont="1" applyBorder="1" applyProtection="1">
      <protection locked="0"/>
    </xf>
    <xf numFmtId="164" fontId="7" fillId="2" borderId="3" xfId="11" applyNumberFormat="1" applyFont="1" applyBorder="1" applyProtection="1"/>
  </cellXfs>
  <cellStyles count="35">
    <cellStyle name="br" xfId="26" xr:uid="{00000000-0005-0000-0000-000000000000}"/>
    <cellStyle name="col" xfId="25" xr:uid="{00000000-0005-0000-0000-000001000000}"/>
    <cellStyle name="st28" xfId="12" xr:uid="{00000000-0005-0000-0000-000002000000}"/>
    <cellStyle name="st29" xfId="22" xr:uid="{00000000-0005-0000-0000-000003000000}"/>
    <cellStyle name="st30" xfId="16" xr:uid="{00000000-0005-0000-0000-000004000000}"/>
    <cellStyle name="st31" xfId="20" xr:uid="{00000000-0005-0000-0000-000005000000}"/>
    <cellStyle name="style0" xfId="27" xr:uid="{00000000-0005-0000-0000-000006000000}"/>
    <cellStyle name="td" xfId="28" xr:uid="{00000000-0005-0000-0000-000007000000}"/>
    <cellStyle name="tr" xfId="24" xr:uid="{00000000-0005-0000-0000-000008000000}"/>
    <cellStyle name="xl21" xfId="4" xr:uid="{00000000-0005-0000-0000-000009000000}"/>
    <cellStyle name="xl22" xfId="1" xr:uid="{00000000-0005-0000-0000-00000A000000}"/>
    <cellStyle name="xl23" xfId="5" xr:uid="{00000000-0005-0000-0000-00000B000000}"/>
    <cellStyle name="xl24" xfId="13" xr:uid="{00000000-0005-0000-0000-00000C000000}"/>
    <cellStyle name="xl25" xfId="14" xr:uid="{00000000-0005-0000-0000-00000D000000}"/>
    <cellStyle name="xl26" xfId="18" xr:uid="{00000000-0005-0000-0000-00000E000000}"/>
    <cellStyle name="xl27" xfId="21" xr:uid="{00000000-0005-0000-0000-00000F000000}"/>
    <cellStyle name="xl28" xfId="8" xr:uid="{00000000-0005-0000-0000-000010000000}"/>
    <cellStyle name="xl29" xfId="15" xr:uid="{00000000-0005-0000-0000-000011000000}"/>
    <cellStyle name="xl30" xfId="19" xr:uid="{00000000-0005-0000-0000-000012000000}"/>
    <cellStyle name="xl31" xfId="29" xr:uid="{00000000-0005-0000-0000-000013000000}"/>
    <cellStyle name="xl32" xfId="30" xr:uid="{00000000-0005-0000-0000-000014000000}"/>
    <cellStyle name="xl33" xfId="31" xr:uid="{00000000-0005-0000-0000-000015000000}"/>
    <cellStyle name="xl34" xfId="2" xr:uid="{00000000-0005-0000-0000-000016000000}"/>
    <cellStyle name="xl35" xfId="6" xr:uid="{00000000-0005-0000-0000-000017000000}"/>
    <cellStyle name="xl36" xfId="7" xr:uid="{00000000-0005-0000-0000-000018000000}"/>
    <cellStyle name="xl37" xfId="9" xr:uid="{00000000-0005-0000-0000-000019000000}"/>
    <cellStyle name="xl38" xfId="10" xr:uid="{00000000-0005-0000-0000-00001A000000}"/>
    <cellStyle name="xl39" xfId="32" xr:uid="{00000000-0005-0000-0000-00001B000000}"/>
    <cellStyle name="xl40" xfId="23" xr:uid="{00000000-0005-0000-0000-00001C000000}"/>
    <cellStyle name="xl41" xfId="3" xr:uid="{00000000-0005-0000-0000-00001D000000}"/>
    <cellStyle name="xl42" xfId="11" xr:uid="{00000000-0005-0000-0000-00001E000000}"/>
    <cellStyle name="xl43" xfId="17" xr:uid="{00000000-0005-0000-0000-00001F000000}"/>
    <cellStyle name="Обычный" xfId="0" builtinId="0"/>
    <cellStyle name="Обычный 5" xfId="34" xr:uid="{00000000-0005-0000-0000-000021000000}"/>
    <cellStyle name="Обычный_Копия бюджет 2008г.источники финансирования дефицита б-та. 2" xfId="33" xr:uid="{00000000-0005-0000-0000-00002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topLeftCell="A4" zoomScaleNormal="100" zoomScaleSheetLayoutView="100" workbookViewId="0">
      <selection activeCell="D10" sqref="D10"/>
    </sheetView>
  </sheetViews>
  <sheetFormatPr defaultColWidth="8.85546875" defaultRowHeight="15" x14ac:dyDescent="0.25"/>
  <cols>
    <col min="1" max="1" width="80.42578125" style="3" customWidth="1"/>
    <col min="2" max="2" width="8.5703125" style="3" customWidth="1"/>
    <col min="3" max="3" width="9.7109375" style="3" customWidth="1"/>
    <col min="4" max="8" width="15.7109375" style="3" customWidth="1"/>
    <col min="9" max="16384" width="8.85546875" style="3"/>
  </cols>
  <sheetData>
    <row r="1" spans="1:8" ht="15.75" x14ac:dyDescent="0.25">
      <c r="A1" s="8"/>
      <c r="B1" s="8"/>
      <c r="C1" s="24"/>
      <c r="D1" s="25"/>
      <c r="E1" s="25"/>
      <c r="F1" s="9"/>
      <c r="H1" s="22" t="s">
        <v>73</v>
      </c>
    </row>
    <row r="2" spans="1:8" ht="15.75" x14ac:dyDescent="0.25">
      <c r="A2" s="8"/>
      <c r="B2" s="8"/>
      <c r="C2" s="24"/>
      <c r="D2" s="25"/>
      <c r="E2" s="25"/>
      <c r="F2" s="9"/>
      <c r="H2" s="23" t="s">
        <v>70</v>
      </c>
    </row>
    <row r="3" spans="1:8" ht="15.75" x14ac:dyDescent="0.25">
      <c r="A3" s="8"/>
      <c r="B3" s="8"/>
      <c r="C3" s="24"/>
      <c r="D3" s="25"/>
      <c r="E3" s="25"/>
      <c r="F3" s="9"/>
      <c r="H3" s="23" t="s">
        <v>71</v>
      </c>
    </row>
    <row r="4" spans="1:8" ht="15.75" x14ac:dyDescent="0.25">
      <c r="A4" s="24"/>
      <c r="B4" s="25"/>
      <c r="C4" s="25"/>
      <c r="D4" s="25"/>
      <c r="E4" s="25"/>
      <c r="F4" s="9"/>
      <c r="H4" s="23" t="s">
        <v>72</v>
      </c>
    </row>
    <row r="5" spans="1:8" x14ac:dyDescent="0.25">
      <c r="A5" s="8"/>
      <c r="B5" s="8"/>
      <c r="C5" s="24"/>
      <c r="D5" s="25"/>
      <c r="E5" s="25"/>
      <c r="F5" s="9"/>
    </row>
    <row r="6" spans="1:8" x14ac:dyDescent="0.25">
      <c r="A6" s="10"/>
      <c r="B6" s="10"/>
      <c r="C6" s="10"/>
      <c r="D6" s="10"/>
      <c r="E6" s="10"/>
      <c r="F6" s="10"/>
    </row>
    <row r="7" spans="1:8" ht="15" customHeight="1" x14ac:dyDescent="0.25">
      <c r="A7" s="28" t="s">
        <v>64</v>
      </c>
      <c r="B7" s="28"/>
      <c r="C7" s="28"/>
      <c r="D7" s="28"/>
      <c r="E7" s="28"/>
      <c r="F7" s="28"/>
      <c r="G7" s="28"/>
      <c r="H7" s="28"/>
    </row>
    <row r="8" spans="1:8" x14ac:dyDescent="0.25">
      <c r="A8" s="29"/>
      <c r="B8" s="29"/>
      <c r="C8" s="29"/>
      <c r="D8" s="29"/>
      <c r="E8" s="29"/>
      <c r="F8" s="29"/>
      <c r="G8" s="29"/>
      <c r="H8" s="29"/>
    </row>
    <row r="9" spans="1:8" ht="165" x14ac:dyDescent="0.25">
      <c r="A9" s="11" t="s">
        <v>0</v>
      </c>
      <c r="B9" s="11" t="s">
        <v>1</v>
      </c>
      <c r="C9" s="11" t="s">
        <v>2</v>
      </c>
      <c r="D9" s="1" t="s">
        <v>74</v>
      </c>
      <c r="E9" s="2" t="s">
        <v>62</v>
      </c>
      <c r="F9" s="2" t="s">
        <v>65</v>
      </c>
      <c r="G9" s="2" t="s">
        <v>66</v>
      </c>
      <c r="H9" s="2" t="s">
        <v>63</v>
      </c>
    </row>
    <row r="10" spans="1:8" x14ac:dyDescent="0.25">
      <c r="A10" s="12" t="s">
        <v>3</v>
      </c>
      <c r="B10" s="13" t="s">
        <v>4</v>
      </c>
      <c r="C10" s="13"/>
      <c r="D10" s="14">
        <f>SUM(D11:D18)</f>
        <v>182180.7493</v>
      </c>
      <c r="E10" s="14">
        <f t="shared" ref="E10:F10" si="0">SUM(E11:E18)</f>
        <v>182160.72129999998</v>
      </c>
      <c r="F10" s="14">
        <f t="shared" si="0"/>
        <v>99703.66075000001</v>
      </c>
      <c r="G10" s="30">
        <f>F10*100/D10</f>
        <v>54.727879390712339</v>
      </c>
      <c r="H10" s="30">
        <f>F10/E10*100</f>
        <v>54.733896549409423</v>
      </c>
    </row>
    <row r="11" spans="1:8" ht="30" x14ac:dyDescent="0.25">
      <c r="A11" s="15" t="s">
        <v>5</v>
      </c>
      <c r="B11" s="16" t="s">
        <v>4</v>
      </c>
      <c r="C11" s="16" t="s">
        <v>6</v>
      </c>
      <c r="D11" s="17">
        <v>3081.1</v>
      </c>
      <c r="E11" s="17">
        <v>3081.1</v>
      </c>
      <c r="F11" s="6">
        <v>3042.8</v>
      </c>
      <c r="G11" s="31">
        <f t="shared" ref="G11:G57" si="1">F11*100/D11</f>
        <v>98.756937457401577</v>
      </c>
      <c r="H11" s="31">
        <f t="shared" ref="H11:H57" si="2">F11/E11*100</f>
        <v>98.756937457401577</v>
      </c>
    </row>
    <row r="12" spans="1:8" ht="30" x14ac:dyDescent="0.25">
      <c r="A12" s="15" t="s">
        <v>7</v>
      </c>
      <c r="B12" s="16" t="s">
        <v>4</v>
      </c>
      <c r="C12" s="16" t="s">
        <v>8</v>
      </c>
      <c r="D12" s="17">
        <v>3790.2</v>
      </c>
      <c r="E12" s="18">
        <v>3790.2</v>
      </c>
      <c r="F12" s="6">
        <v>3790.2</v>
      </c>
      <c r="G12" s="31">
        <f t="shared" si="1"/>
        <v>100</v>
      </c>
      <c r="H12" s="31">
        <f t="shared" si="2"/>
        <v>100</v>
      </c>
    </row>
    <row r="13" spans="1:8" ht="45" x14ac:dyDescent="0.25">
      <c r="A13" s="15" t="s">
        <v>9</v>
      </c>
      <c r="B13" s="16" t="s">
        <v>4</v>
      </c>
      <c r="C13" s="16" t="s">
        <v>10</v>
      </c>
      <c r="D13" s="17">
        <v>26316.400000000001</v>
      </c>
      <c r="E13" s="18">
        <v>26316.400000000001</v>
      </c>
      <c r="F13" s="6">
        <v>25599.200000000001</v>
      </c>
      <c r="G13" s="31">
        <f t="shared" si="1"/>
        <v>97.274703226885137</v>
      </c>
      <c r="H13" s="31">
        <f t="shared" si="2"/>
        <v>97.274703226885123</v>
      </c>
    </row>
    <row r="14" spans="1:8" x14ac:dyDescent="0.25">
      <c r="A14" s="15" t="s">
        <v>11</v>
      </c>
      <c r="B14" s="16" t="s">
        <v>4</v>
      </c>
      <c r="C14" s="16" t="s">
        <v>12</v>
      </c>
      <c r="D14" s="17">
        <v>5.5</v>
      </c>
      <c r="E14" s="17">
        <v>5.5</v>
      </c>
      <c r="F14" s="17">
        <v>5.5</v>
      </c>
      <c r="G14" s="31">
        <f t="shared" si="1"/>
        <v>100</v>
      </c>
      <c r="H14" s="31">
        <f t="shared" si="2"/>
        <v>100</v>
      </c>
    </row>
    <row r="15" spans="1:8" ht="30" x14ac:dyDescent="0.25">
      <c r="A15" s="15" t="s">
        <v>13</v>
      </c>
      <c r="B15" s="16" t="s">
        <v>4</v>
      </c>
      <c r="C15" s="16" t="s">
        <v>14</v>
      </c>
      <c r="D15" s="17">
        <v>12398.6</v>
      </c>
      <c r="E15" s="17">
        <v>12398.6</v>
      </c>
      <c r="F15" s="17">
        <v>12398.6</v>
      </c>
      <c r="G15" s="31">
        <f t="shared" si="1"/>
        <v>100</v>
      </c>
      <c r="H15" s="31">
        <f t="shared" si="2"/>
        <v>100</v>
      </c>
    </row>
    <row r="16" spans="1:8" x14ac:dyDescent="0.25">
      <c r="A16" s="15" t="s">
        <v>67</v>
      </c>
      <c r="B16" s="16" t="s">
        <v>4</v>
      </c>
      <c r="C16" s="16" t="s">
        <v>15</v>
      </c>
      <c r="D16" s="17">
        <v>191.29839999999999</v>
      </c>
      <c r="E16" s="17">
        <v>191.29839999999999</v>
      </c>
      <c r="F16" s="17">
        <v>191.29839999999999</v>
      </c>
      <c r="G16" s="31">
        <f t="shared" si="1"/>
        <v>100.00000000000001</v>
      </c>
      <c r="H16" s="31">
        <f t="shared" si="2"/>
        <v>100</v>
      </c>
    </row>
    <row r="17" spans="1:8" x14ac:dyDescent="0.25">
      <c r="A17" s="15" t="s">
        <v>68</v>
      </c>
      <c r="B17" s="16" t="s">
        <v>4</v>
      </c>
      <c r="C17" s="16" t="s">
        <v>16</v>
      </c>
      <c r="D17" s="17">
        <v>113.41800000000001</v>
      </c>
      <c r="E17" s="17">
        <v>86.9</v>
      </c>
      <c r="F17" s="17"/>
      <c r="G17" s="31">
        <f t="shared" si="1"/>
        <v>0</v>
      </c>
      <c r="H17" s="31">
        <f t="shared" si="2"/>
        <v>0</v>
      </c>
    </row>
    <row r="18" spans="1:8" x14ac:dyDescent="0.25">
      <c r="A18" s="15" t="s">
        <v>17</v>
      </c>
      <c r="B18" s="16" t="s">
        <v>4</v>
      </c>
      <c r="C18" s="16" t="s">
        <v>18</v>
      </c>
      <c r="D18" s="17">
        <v>136284.2329</v>
      </c>
      <c r="E18" s="17">
        <v>136290.72289999999</v>
      </c>
      <c r="F18" s="6">
        <f>0.02+54676.04235</f>
        <v>54676.06235</v>
      </c>
      <c r="G18" s="31">
        <f t="shared" si="1"/>
        <v>40.119140113676352</v>
      </c>
      <c r="H18" s="31">
        <f t="shared" si="2"/>
        <v>40.117229688565985</v>
      </c>
    </row>
    <row r="19" spans="1:8" s="5" customFormat="1" ht="28.5" x14ac:dyDescent="0.2">
      <c r="A19" s="12" t="s">
        <v>19</v>
      </c>
      <c r="B19" s="13" t="s">
        <v>8</v>
      </c>
      <c r="C19" s="13"/>
      <c r="D19" s="14">
        <v>1439</v>
      </c>
      <c r="E19" s="19">
        <v>1439</v>
      </c>
      <c r="F19" s="32">
        <v>983.7</v>
      </c>
      <c r="G19" s="30">
        <f t="shared" si="1"/>
        <v>68.359972202918698</v>
      </c>
      <c r="H19" s="30">
        <f t="shared" si="2"/>
        <v>68.359972202918698</v>
      </c>
    </row>
    <row r="20" spans="1:8" x14ac:dyDescent="0.25">
      <c r="A20" s="15" t="s">
        <v>20</v>
      </c>
      <c r="B20" s="16" t="s">
        <v>8</v>
      </c>
      <c r="C20" s="16" t="s">
        <v>21</v>
      </c>
      <c r="D20" s="17">
        <v>1439</v>
      </c>
      <c r="E20" s="18">
        <v>1439</v>
      </c>
      <c r="F20" s="6">
        <v>983.7</v>
      </c>
      <c r="G20" s="31">
        <f t="shared" si="1"/>
        <v>68.359972202918698</v>
      </c>
      <c r="H20" s="31">
        <f t="shared" si="2"/>
        <v>68.359972202918698</v>
      </c>
    </row>
    <row r="21" spans="1:8" x14ac:dyDescent="0.25">
      <c r="A21" s="12" t="s">
        <v>22</v>
      </c>
      <c r="B21" s="13" t="s">
        <v>10</v>
      </c>
      <c r="C21" s="13"/>
      <c r="D21" s="14">
        <f>SUM(D22:D25)</f>
        <v>305063.28758</v>
      </c>
      <c r="E21" s="14">
        <f t="shared" ref="E21:F21" si="3">SUM(E22:E25)</f>
        <v>305086.28758</v>
      </c>
      <c r="F21" s="14">
        <f t="shared" si="3"/>
        <v>255332.80000000002</v>
      </c>
      <c r="G21" s="30">
        <f t="shared" si="1"/>
        <v>83.698304710966354</v>
      </c>
      <c r="H21" s="30">
        <f t="shared" si="2"/>
        <v>83.691994820660824</v>
      </c>
    </row>
    <row r="22" spans="1:8" x14ac:dyDescent="0.25">
      <c r="A22" s="15" t="s">
        <v>23</v>
      </c>
      <c r="B22" s="16" t="s">
        <v>10</v>
      </c>
      <c r="C22" s="16" t="s">
        <v>12</v>
      </c>
      <c r="D22" s="17">
        <v>13958.78758</v>
      </c>
      <c r="E22" s="17">
        <v>13958.78758</v>
      </c>
      <c r="F22" s="6">
        <v>13937.2</v>
      </c>
      <c r="G22" s="31">
        <f t="shared" si="1"/>
        <v>99.84534774330308</v>
      </c>
      <c r="H22" s="31">
        <f t="shared" si="2"/>
        <v>99.84534774330308</v>
      </c>
    </row>
    <row r="23" spans="1:8" x14ac:dyDescent="0.25">
      <c r="A23" s="15" t="s">
        <v>24</v>
      </c>
      <c r="B23" s="16" t="s">
        <v>10</v>
      </c>
      <c r="C23" s="16" t="s">
        <v>25</v>
      </c>
      <c r="D23" s="17">
        <v>45063</v>
      </c>
      <c r="E23" s="17">
        <v>45063</v>
      </c>
      <c r="F23" s="6">
        <v>63</v>
      </c>
      <c r="G23" s="31">
        <f t="shared" si="1"/>
        <v>0.13980427401637707</v>
      </c>
      <c r="H23" s="31">
        <f t="shared" si="2"/>
        <v>0.13980427401637707</v>
      </c>
    </row>
    <row r="24" spans="1:8" x14ac:dyDescent="0.25">
      <c r="A24" s="15" t="s">
        <v>69</v>
      </c>
      <c r="B24" s="16" t="s">
        <v>10</v>
      </c>
      <c r="C24" s="16" t="s">
        <v>21</v>
      </c>
      <c r="D24" s="17">
        <v>227692.9</v>
      </c>
      <c r="E24" s="17">
        <v>227692.9</v>
      </c>
      <c r="F24" s="6">
        <v>223748.9</v>
      </c>
      <c r="G24" s="31">
        <f t="shared" si="1"/>
        <v>98.267842343788502</v>
      </c>
      <c r="H24" s="31">
        <f t="shared" si="2"/>
        <v>98.267842343788502</v>
      </c>
    </row>
    <row r="25" spans="1:8" x14ac:dyDescent="0.25">
      <c r="A25" s="15" t="s">
        <v>26</v>
      </c>
      <c r="B25" s="16" t="s">
        <v>10</v>
      </c>
      <c r="C25" s="16" t="s">
        <v>27</v>
      </c>
      <c r="D25" s="17">
        <v>18348.599999999999</v>
      </c>
      <c r="E25" s="17">
        <v>18371.599999999999</v>
      </c>
      <c r="F25" s="17">
        <v>17583.7</v>
      </c>
      <c r="G25" s="31">
        <f t="shared" si="1"/>
        <v>95.831289580676469</v>
      </c>
      <c r="H25" s="31">
        <f t="shared" si="2"/>
        <v>95.71131529099263</v>
      </c>
    </row>
    <row r="26" spans="1:8" x14ac:dyDescent="0.25">
      <c r="A26" s="12" t="s">
        <v>28</v>
      </c>
      <c r="B26" s="13" t="s">
        <v>12</v>
      </c>
      <c r="C26" s="13"/>
      <c r="D26" s="14">
        <f>SUM(D27:D30)</f>
        <v>473063.82430000004</v>
      </c>
      <c r="E26" s="14">
        <f t="shared" ref="E26:F26" si="4">SUM(E27:E30)</f>
        <v>473063.82430000004</v>
      </c>
      <c r="F26" s="14">
        <f t="shared" si="4"/>
        <v>432274.4</v>
      </c>
      <c r="G26" s="30">
        <f t="shared" si="1"/>
        <v>91.37760652902243</v>
      </c>
      <c r="H26" s="30">
        <f t="shared" si="2"/>
        <v>91.37760652902243</v>
      </c>
    </row>
    <row r="27" spans="1:8" x14ac:dyDescent="0.25">
      <c r="A27" s="15" t="s">
        <v>29</v>
      </c>
      <c r="B27" s="16" t="s">
        <v>12</v>
      </c>
      <c r="C27" s="16" t="s">
        <v>4</v>
      </c>
      <c r="D27" s="17">
        <v>79715.653300000005</v>
      </c>
      <c r="E27" s="18">
        <v>79715.653299999991</v>
      </c>
      <c r="F27" s="6">
        <v>57098.9</v>
      </c>
      <c r="G27" s="31">
        <f t="shared" si="1"/>
        <v>71.628215584102847</v>
      </c>
      <c r="H27" s="31">
        <f t="shared" si="2"/>
        <v>71.628215584102861</v>
      </c>
    </row>
    <row r="28" spans="1:8" x14ac:dyDescent="0.25">
      <c r="A28" s="15" t="s">
        <v>30</v>
      </c>
      <c r="B28" s="16" t="s">
        <v>12</v>
      </c>
      <c r="C28" s="16" t="s">
        <v>6</v>
      </c>
      <c r="D28" s="17">
        <v>320784.82954000001</v>
      </c>
      <c r="E28" s="17">
        <v>320784.82954000001</v>
      </c>
      <c r="F28" s="6">
        <v>302680.7</v>
      </c>
      <c r="G28" s="31">
        <f t="shared" si="1"/>
        <v>94.356301211013928</v>
      </c>
      <c r="H28" s="31">
        <f t="shared" si="2"/>
        <v>94.356301211013943</v>
      </c>
    </row>
    <row r="29" spans="1:8" x14ac:dyDescent="0.25">
      <c r="A29" s="15" t="s">
        <v>31</v>
      </c>
      <c r="B29" s="16" t="s">
        <v>12</v>
      </c>
      <c r="C29" s="16" t="s">
        <v>8</v>
      </c>
      <c r="D29" s="17">
        <v>64811.508309999997</v>
      </c>
      <c r="E29" s="17">
        <v>64811.508309999997</v>
      </c>
      <c r="F29" s="17">
        <v>64811.5</v>
      </c>
      <c r="G29" s="31">
        <f t="shared" si="1"/>
        <v>99.999987178203043</v>
      </c>
      <c r="H29" s="31">
        <f t="shared" si="2"/>
        <v>99.999987178203043</v>
      </c>
    </row>
    <row r="30" spans="1:8" x14ac:dyDescent="0.25">
      <c r="A30" s="15" t="s">
        <v>32</v>
      </c>
      <c r="B30" s="16" t="s">
        <v>12</v>
      </c>
      <c r="C30" s="16" t="s">
        <v>12</v>
      </c>
      <c r="D30" s="17">
        <v>7751.8331500000004</v>
      </c>
      <c r="E30" s="17">
        <v>7751.8331500000004</v>
      </c>
      <c r="F30" s="6">
        <v>7683.3</v>
      </c>
      <c r="G30" s="31">
        <f t="shared" si="1"/>
        <v>99.115910408881803</v>
      </c>
      <c r="H30" s="31">
        <f t="shared" si="2"/>
        <v>99.115910408881803</v>
      </c>
    </row>
    <row r="31" spans="1:8" s="5" customFormat="1" ht="14.25" x14ac:dyDescent="0.2">
      <c r="A31" s="12" t="s">
        <v>33</v>
      </c>
      <c r="B31" s="13" t="s">
        <v>14</v>
      </c>
      <c r="C31" s="13"/>
      <c r="D31" s="14">
        <v>67812.116209999993</v>
      </c>
      <c r="E31" s="19">
        <v>67812.116209999993</v>
      </c>
      <c r="F31" s="32">
        <f>F32</f>
        <v>28691.599999999999</v>
      </c>
      <c r="G31" s="30">
        <f t="shared" si="1"/>
        <v>42.31043300749986</v>
      </c>
      <c r="H31" s="30">
        <f t="shared" si="2"/>
        <v>42.31043300749986</v>
      </c>
    </row>
    <row r="32" spans="1:8" x14ac:dyDescent="0.25">
      <c r="A32" s="15" t="s">
        <v>34</v>
      </c>
      <c r="B32" s="16" t="s">
        <v>14</v>
      </c>
      <c r="C32" s="16" t="s">
        <v>12</v>
      </c>
      <c r="D32" s="17">
        <v>67812.116209999993</v>
      </c>
      <c r="E32" s="18">
        <v>67812.116209999993</v>
      </c>
      <c r="F32" s="6">
        <v>28691.599999999999</v>
      </c>
      <c r="G32" s="31">
        <f t="shared" si="1"/>
        <v>42.31043300749986</v>
      </c>
      <c r="H32" s="31">
        <f t="shared" si="2"/>
        <v>42.31043300749986</v>
      </c>
    </row>
    <row r="33" spans="1:8" x14ac:dyDescent="0.25">
      <c r="A33" s="12" t="s">
        <v>35</v>
      </c>
      <c r="B33" s="13" t="s">
        <v>15</v>
      </c>
      <c r="C33" s="13"/>
      <c r="D33" s="14">
        <f>SUM(D34:D39)</f>
        <v>1356233.2798299997</v>
      </c>
      <c r="E33" s="14">
        <f t="shared" ref="E33:F33" si="5">SUM(E34:E39)</f>
        <v>1358750.0844699999</v>
      </c>
      <c r="F33" s="14">
        <f t="shared" si="5"/>
        <v>1347740.4</v>
      </c>
      <c r="G33" s="30">
        <f t="shared" si="1"/>
        <v>99.373789158819037</v>
      </c>
      <c r="H33" s="30">
        <f t="shared" si="2"/>
        <v>99.189719684595673</v>
      </c>
    </row>
    <row r="34" spans="1:8" x14ac:dyDescent="0.25">
      <c r="A34" s="15" t="s">
        <v>36</v>
      </c>
      <c r="B34" s="16" t="s">
        <v>15</v>
      </c>
      <c r="C34" s="16" t="s">
        <v>4</v>
      </c>
      <c r="D34" s="17">
        <v>295444.73147</v>
      </c>
      <c r="E34" s="18">
        <v>295684.63147000002</v>
      </c>
      <c r="F34" s="6">
        <v>293967.5</v>
      </c>
      <c r="G34" s="31">
        <f t="shared" si="1"/>
        <v>99.499997355630626</v>
      </c>
      <c r="H34" s="31">
        <f t="shared" si="2"/>
        <v>99.419269286515416</v>
      </c>
    </row>
    <row r="35" spans="1:8" x14ac:dyDescent="0.25">
      <c r="A35" s="15" t="s">
        <v>37</v>
      </c>
      <c r="B35" s="16" t="s">
        <v>15</v>
      </c>
      <c r="C35" s="16" t="s">
        <v>6</v>
      </c>
      <c r="D35" s="17">
        <v>846053.36355000001</v>
      </c>
      <c r="E35" s="18">
        <v>846053.36355000001</v>
      </c>
      <c r="F35" s="6">
        <v>838883.7</v>
      </c>
      <c r="G35" s="31">
        <f t="shared" si="1"/>
        <v>99.152575492411444</v>
      </c>
      <c r="H35" s="31">
        <f t="shared" si="2"/>
        <v>99.152575492411444</v>
      </c>
    </row>
    <row r="36" spans="1:8" x14ac:dyDescent="0.25">
      <c r="A36" s="15" t="s">
        <v>38</v>
      </c>
      <c r="B36" s="16" t="s">
        <v>15</v>
      </c>
      <c r="C36" s="16" t="s">
        <v>8</v>
      </c>
      <c r="D36" s="17">
        <v>153928.70936000001</v>
      </c>
      <c r="E36" s="18">
        <v>156673.70000000001</v>
      </c>
      <c r="F36" s="6">
        <v>155919.29999999999</v>
      </c>
      <c r="G36" s="31">
        <f t="shared" si="1"/>
        <v>101.29318997624055</v>
      </c>
      <c r="H36" s="31">
        <f t="shared" si="2"/>
        <v>99.518489701845283</v>
      </c>
    </row>
    <row r="37" spans="1:8" x14ac:dyDescent="0.25">
      <c r="A37" s="15" t="s">
        <v>39</v>
      </c>
      <c r="B37" s="16" t="s">
        <v>15</v>
      </c>
      <c r="C37" s="16" t="s">
        <v>12</v>
      </c>
      <c r="D37" s="17">
        <v>590</v>
      </c>
      <c r="E37" s="17">
        <v>590</v>
      </c>
      <c r="F37" s="17">
        <v>590</v>
      </c>
      <c r="G37" s="31">
        <f t="shared" si="1"/>
        <v>100</v>
      </c>
      <c r="H37" s="31">
        <f t="shared" si="2"/>
        <v>100</v>
      </c>
    </row>
    <row r="38" spans="1:8" x14ac:dyDescent="0.25">
      <c r="A38" s="15" t="s">
        <v>40</v>
      </c>
      <c r="B38" s="16" t="s">
        <v>15</v>
      </c>
      <c r="C38" s="16" t="s">
        <v>15</v>
      </c>
      <c r="D38" s="17">
        <v>9227.5859999999993</v>
      </c>
      <c r="E38" s="18">
        <v>8759.5</v>
      </c>
      <c r="F38" s="6">
        <v>8756.9</v>
      </c>
      <c r="G38" s="31">
        <f t="shared" si="1"/>
        <v>94.899142636004697</v>
      </c>
      <c r="H38" s="31">
        <f t="shared" si="2"/>
        <v>99.97031794052171</v>
      </c>
    </row>
    <row r="39" spans="1:8" x14ac:dyDescent="0.25">
      <c r="A39" s="15" t="s">
        <v>41</v>
      </c>
      <c r="B39" s="16" t="s">
        <v>15</v>
      </c>
      <c r="C39" s="16" t="s">
        <v>21</v>
      </c>
      <c r="D39" s="17">
        <v>50988.889450000002</v>
      </c>
      <c r="E39" s="17">
        <v>50988.889450000002</v>
      </c>
      <c r="F39" s="6">
        <v>49623</v>
      </c>
      <c r="G39" s="31">
        <f t="shared" si="1"/>
        <v>97.321201805465094</v>
      </c>
      <c r="H39" s="31">
        <f t="shared" si="2"/>
        <v>97.32120180546508</v>
      </c>
    </row>
    <row r="40" spans="1:8" x14ac:dyDescent="0.25">
      <c r="A40" s="12" t="s">
        <v>42</v>
      </c>
      <c r="B40" s="13" t="s">
        <v>25</v>
      </c>
      <c r="C40" s="13"/>
      <c r="D40" s="14">
        <f>SUM(D41:D42)</f>
        <v>172258.90979999999</v>
      </c>
      <c r="E40" s="14">
        <f t="shared" ref="E40:F40" si="6">SUM(E41:E42)</f>
        <v>175306.1698</v>
      </c>
      <c r="F40" s="14">
        <f t="shared" si="6"/>
        <v>174637.9</v>
      </c>
      <c r="G40" s="30">
        <f t="shared" si="1"/>
        <v>101.3810549496465</v>
      </c>
      <c r="H40" s="30">
        <f t="shared" si="2"/>
        <v>99.618798470833951</v>
      </c>
    </row>
    <row r="41" spans="1:8" x14ac:dyDescent="0.25">
      <c r="A41" s="15" t="s">
        <v>43</v>
      </c>
      <c r="B41" s="16" t="s">
        <v>25</v>
      </c>
      <c r="C41" s="16" t="s">
        <v>4</v>
      </c>
      <c r="D41" s="17">
        <v>161829.59529</v>
      </c>
      <c r="E41" s="18">
        <v>164876.85529000001</v>
      </c>
      <c r="F41" s="6">
        <v>164372.9</v>
      </c>
      <c r="G41" s="31">
        <f t="shared" si="1"/>
        <v>101.57159430908938</v>
      </c>
      <c r="H41" s="31">
        <f t="shared" si="2"/>
        <v>99.694344431112782</v>
      </c>
    </row>
    <row r="42" spans="1:8" x14ac:dyDescent="0.25">
      <c r="A42" s="15" t="s">
        <v>44</v>
      </c>
      <c r="B42" s="16" t="s">
        <v>25</v>
      </c>
      <c r="C42" s="16" t="s">
        <v>10</v>
      </c>
      <c r="D42" s="17">
        <v>10429.31451</v>
      </c>
      <c r="E42" s="17">
        <v>10429.31451</v>
      </c>
      <c r="F42" s="6">
        <v>10265</v>
      </c>
      <c r="G42" s="31">
        <f t="shared" si="1"/>
        <v>98.424493672691057</v>
      </c>
      <c r="H42" s="31">
        <f t="shared" si="2"/>
        <v>98.424493672691042</v>
      </c>
    </row>
    <row r="43" spans="1:8" x14ac:dyDescent="0.25">
      <c r="A43" s="12" t="s">
        <v>45</v>
      </c>
      <c r="B43" s="13" t="s">
        <v>46</v>
      </c>
      <c r="C43" s="13"/>
      <c r="D43" s="14">
        <v>29480.608250000001</v>
      </c>
      <c r="E43" s="20">
        <f>SUM(E44:E46)</f>
        <v>29435.268169999999</v>
      </c>
      <c r="F43" s="20">
        <f>SUM(F44:F46)</f>
        <v>29428.268169999999</v>
      </c>
      <c r="G43" s="30">
        <f t="shared" si="1"/>
        <v>99.822459294068324</v>
      </c>
      <c r="H43" s="30">
        <f t="shared" si="2"/>
        <v>99.97621900381688</v>
      </c>
    </row>
    <row r="44" spans="1:8" x14ac:dyDescent="0.25">
      <c r="A44" s="15" t="s">
        <v>47</v>
      </c>
      <c r="B44" s="16" t="s">
        <v>46</v>
      </c>
      <c r="C44" s="16" t="s">
        <v>4</v>
      </c>
      <c r="D44" s="17">
        <v>5283.6681699999999</v>
      </c>
      <c r="E44" s="17">
        <v>5283.6681699999999</v>
      </c>
      <c r="F44" s="17">
        <v>5283.6681699999999</v>
      </c>
      <c r="G44" s="31">
        <f t="shared" si="1"/>
        <v>100.00000000000001</v>
      </c>
      <c r="H44" s="31">
        <f t="shared" si="2"/>
        <v>100</v>
      </c>
    </row>
    <row r="45" spans="1:8" x14ac:dyDescent="0.25">
      <c r="A45" s="15" t="s">
        <v>48</v>
      </c>
      <c r="B45" s="16" t="s">
        <v>46</v>
      </c>
      <c r="C45" s="16" t="s">
        <v>8</v>
      </c>
      <c r="D45" s="17">
        <v>19628.44008</v>
      </c>
      <c r="E45" s="17">
        <v>19583.099999999999</v>
      </c>
      <c r="F45" s="6">
        <v>19576.099999999999</v>
      </c>
      <c r="G45" s="31">
        <f t="shared" si="1"/>
        <v>99.733345697433521</v>
      </c>
      <c r="H45" s="31">
        <f t="shared" si="2"/>
        <v>99.964254893249787</v>
      </c>
    </row>
    <row r="46" spans="1:8" x14ac:dyDescent="0.25">
      <c r="A46" s="15" t="s">
        <v>49</v>
      </c>
      <c r="B46" s="16" t="s">
        <v>46</v>
      </c>
      <c r="C46" s="16" t="s">
        <v>14</v>
      </c>
      <c r="D46" s="17">
        <v>4568.5</v>
      </c>
      <c r="E46" s="18">
        <v>4568.5</v>
      </c>
      <c r="F46" s="18">
        <v>4568.5</v>
      </c>
      <c r="G46" s="31">
        <f t="shared" si="1"/>
        <v>100</v>
      </c>
      <c r="H46" s="31">
        <f t="shared" si="2"/>
        <v>100</v>
      </c>
    </row>
    <row r="47" spans="1:8" x14ac:dyDescent="0.25">
      <c r="A47" s="12" t="s">
        <v>50</v>
      </c>
      <c r="B47" s="13" t="s">
        <v>16</v>
      </c>
      <c r="C47" s="13"/>
      <c r="D47" s="14">
        <f>SUM(D48:D51)</f>
        <v>68374.121829999989</v>
      </c>
      <c r="E47" s="14">
        <f t="shared" ref="E47:F47" si="7">SUM(E48:E51)</f>
        <v>68374.121829999989</v>
      </c>
      <c r="F47" s="14">
        <f>F48+F49+F50+F51</f>
        <v>66600.600000000006</v>
      </c>
      <c r="G47" s="30">
        <f t="shared" si="1"/>
        <v>97.406150481304138</v>
      </c>
      <c r="H47" s="30">
        <f t="shared" si="2"/>
        <v>97.406150481304138</v>
      </c>
    </row>
    <row r="48" spans="1:8" x14ac:dyDescent="0.25">
      <c r="A48" s="15" t="s">
        <v>51</v>
      </c>
      <c r="B48" s="16" t="s">
        <v>16</v>
      </c>
      <c r="C48" s="16" t="s">
        <v>4</v>
      </c>
      <c r="D48" s="17">
        <v>14611.667380000001</v>
      </c>
      <c r="E48" s="17">
        <v>14611.667380000001</v>
      </c>
      <c r="F48" s="6">
        <v>13874</v>
      </c>
      <c r="G48" s="31">
        <f t="shared" si="1"/>
        <v>94.951518120309132</v>
      </c>
      <c r="H48" s="31">
        <f t="shared" si="2"/>
        <v>94.951518120309146</v>
      </c>
    </row>
    <row r="49" spans="1:8" x14ac:dyDescent="0.25">
      <c r="A49" s="15" t="s">
        <v>52</v>
      </c>
      <c r="B49" s="16" t="s">
        <v>16</v>
      </c>
      <c r="C49" s="16" t="s">
        <v>6</v>
      </c>
      <c r="D49" s="17">
        <v>4766.3128399999996</v>
      </c>
      <c r="E49" s="17">
        <v>4766.3128399999996</v>
      </c>
      <c r="F49" s="6">
        <v>4639.8999999999996</v>
      </c>
      <c r="G49" s="31">
        <f t="shared" si="1"/>
        <v>97.347785505409661</v>
      </c>
      <c r="H49" s="31">
        <f t="shared" si="2"/>
        <v>97.347785505409661</v>
      </c>
    </row>
    <row r="50" spans="1:8" x14ac:dyDescent="0.25">
      <c r="A50" s="15" t="s">
        <v>53</v>
      </c>
      <c r="B50" s="16" t="s">
        <v>16</v>
      </c>
      <c r="C50" s="16" t="s">
        <v>8</v>
      </c>
      <c r="D50" s="17">
        <v>43975.734219999998</v>
      </c>
      <c r="E50" s="17">
        <v>43975.734219999998</v>
      </c>
      <c r="F50" s="6">
        <v>43351.3</v>
      </c>
      <c r="G50" s="31">
        <f t="shared" si="1"/>
        <v>98.580048221875941</v>
      </c>
      <c r="H50" s="31">
        <f t="shared" si="2"/>
        <v>98.580048221875956</v>
      </c>
    </row>
    <row r="51" spans="1:8" x14ac:dyDescent="0.25">
      <c r="A51" s="15" t="s">
        <v>54</v>
      </c>
      <c r="B51" s="16" t="s">
        <v>16</v>
      </c>
      <c r="C51" s="16" t="s">
        <v>12</v>
      </c>
      <c r="D51" s="17">
        <v>5020.4073900000003</v>
      </c>
      <c r="E51" s="17">
        <v>5020.4073900000003</v>
      </c>
      <c r="F51" s="6">
        <v>4735.3999999999996</v>
      </c>
      <c r="G51" s="31">
        <f t="shared" si="1"/>
        <v>94.323022658127329</v>
      </c>
      <c r="H51" s="31">
        <f t="shared" si="2"/>
        <v>94.323022658127343</v>
      </c>
    </row>
    <row r="52" spans="1:8" x14ac:dyDescent="0.25">
      <c r="A52" s="12" t="s">
        <v>55</v>
      </c>
      <c r="B52" s="13" t="s">
        <v>18</v>
      </c>
      <c r="C52" s="13"/>
      <c r="D52" s="14">
        <v>12.87424</v>
      </c>
      <c r="E52" s="14">
        <v>12.87424</v>
      </c>
      <c r="F52" s="14">
        <v>12.87424</v>
      </c>
      <c r="G52" s="30">
        <f t="shared" si="1"/>
        <v>100</v>
      </c>
      <c r="H52" s="30">
        <f t="shared" si="2"/>
        <v>100</v>
      </c>
    </row>
    <row r="53" spans="1:8" x14ac:dyDescent="0.25">
      <c r="A53" s="15" t="s">
        <v>56</v>
      </c>
      <c r="B53" s="16" t="s">
        <v>18</v>
      </c>
      <c r="C53" s="16" t="s">
        <v>4</v>
      </c>
      <c r="D53" s="17">
        <v>12.87424</v>
      </c>
      <c r="E53" s="17">
        <v>12.87424</v>
      </c>
      <c r="F53" s="17">
        <v>12.87424</v>
      </c>
      <c r="G53" s="31">
        <f t="shared" si="1"/>
        <v>100</v>
      </c>
      <c r="H53" s="31">
        <f t="shared" si="2"/>
        <v>100</v>
      </c>
    </row>
    <row r="54" spans="1:8" ht="28.5" x14ac:dyDescent="0.25">
      <c r="A54" s="12" t="s">
        <v>57</v>
      </c>
      <c r="B54" s="13" t="s">
        <v>58</v>
      </c>
      <c r="C54" s="13"/>
      <c r="D54" s="14">
        <v>109603.01024</v>
      </c>
      <c r="E54" s="20">
        <f>SUM(E55:E56)</f>
        <v>107350.59999999999</v>
      </c>
      <c r="F54" s="20">
        <f>SUM(F55:F56)</f>
        <v>107289.2</v>
      </c>
      <c r="G54" s="30">
        <f t="shared" si="1"/>
        <v>97.888917252424548</v>
      </c>
      <c r="H54" s="30">
        <f t="shared" si="2"/>
        <v>99.942804232114213</v>
      </c>
    </row>
    <row r="55" spans="1:8" ht="30" x14ac:dyDescent="0.25">
      <c r="A55" s="15" t="s">
        <v>59</v>
      </c>
      <c r="B55" s="16" t="s">
        <v>58</v>
      </c>
      <c r="C55" s="16" t="s">
        <v>4</v>
      </c>
      <c r="D55" s="17">
        <v>132.4</v>
      </c>
      <c r="E55" s="18">
        <v>132.4</v>
      </c>
      <c r="F55" s="6">
        <v>71</v>
      </c>
      <c r="G55" s="31">
        <f t="shared" si="1"/>
        <v>53.625377643504528</v>
      </c>
      <c r="H55" s="31">
        <f t="shared" si="2"/>
        <v>53.625377643504535</v>
      </c>
    </row>
    <row r="56" spans="1:8" x14ac:dyDescent="0.25">
      <c r="A56" s="15" t="s">
        <v>60</v>
      </c>
      <c r="B56" s="16" t="s">
        <v>58</v>
      </c>
      <c r="C56" s="16" t="s">
        <v>8</v>
      </c>
      <c r="D56" s="17">
        <v>109470.61023999999</v>
      </c>
      <c r="E56" s="18">
        <v>107218.2</v>
      </c>
      <c r="F56" s="6">
        <v>107218.2</v>
      </c>
      <c r="G56" s="31">
        <f t="shared" si="1"/>
        <v>97.942452101927742</v>
      </c>
      <c r="H56" s="31">
        <f t="shared" si="2"/>
        <v>100</v>
      </c>
    </row>
    <row r="57" spans="1:8" x14ac:dyDescent="0.25">
      <c r="A57" s="7" t="s">
        <v>61</v>
      </c>
      <c r="B57" s="7"/>
      <c r="C57" s="7"/>
      <c r="D57" s="21">
        <f>D10+D19+D21+D26+D31+D33+D40+D43+D47+D52+D54-0.1</f>
        <v>2765521.6815799996</v>
      </c>
      <c r="E57" s="21">
        <f t="shared" ref="E57:F57" si="8">E10+E19+E21+E26+E31+E33+E40+E43+E47+E52+E54</f>
        <v>2768791.0678999997</v>
      </c>
      <c r="F57" s="21">
        <f>F10+F19+F21+F26+F31+F33+F40+F43+F47+F52+F54</f>
        <v>2542695.4031600002</v>
      </c>
      <c r="G57" s="30">
        <f t="shared" si="1"/>
        <v>91.942703617037125</v>
      </c>
      <c r="H57" s="30">
        <f t="shared" si="2"/>
        <v>91.834137744763723</v>
      </c>
    </row>
    <row r="58" spans="1:8" x14ac:dyDescent="0.25">
      <c r="A58" s="10"/>
      <c r="B58" s="10"/>
      <c r="C58" s="10"/>
      <c r="D58" s="10"/>
      <c r="E58" s="10"/>
      <c r="F58" s="4"/>
    </row>
    <row r="59" spans="1:8" x14ac:dyDescent="0.25">
      <c r="A59" s="26"/>
      <c r="B59" s="27"/>
      <c r="C59" s="27"/>
      <c r="D59" s="27"/>
      <c r="E59" s="27"/>
      <c r="F59" s="4"/>
    </row>
  </sheetData>
  <mergeCells count="3">
    <mergeCell ref="A59:E59"/>
    <mergeCell ref="A7:H7"/>
    <mergeCell ref="A8:H8"/>
  </mergeCells>
  <pageMargins left="0.7" right="0.7" top="0.75" bottom="0.75" header="0.3" footer="0.3"/>
  <pageSetup paperSize="9" scale="4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2.12.2023&lt;/string&gt;&#10;  &lt;/DateInfo&gt;&#10;  &lt;Code&gt;MAKET_GENERATOR&lt;/Code&gt;&#10;  &lt;ObjectCode&gt;MAKET_GENERATOR&lt;/ObjectCode&gt;&#10;  &lt;DocName&gt;Приложение 5 Рапределение по разделам и подразделам на 2023 год&lt;/DocName&gt;&#10;  &lt;VariantName&gt;Приложение 5 Рапределение по разделам и подразделам на 2023 год&lt;/VariantName&gt;&#10;  &lt;VariantLink xsi:nil=&quot;true&quot; /&gt;&#10;  &lt;ReportCode&gt;MAKET_AC332D91_30F1_43CE_9DDC_E475E66E6DE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E6B3857-2594-44BC-9948-6EADCBFA1E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rfu4</dc:creator>
  <cp:lastModifiedBy>rfu13</cp:lastModifiedBy>
  <cp:lastPrinted>2024-04-24T02:20:40Z</cp:lastPrinted>
  <dcterms:created xsi:type="dcterms:W3CDTF">2023-12-25T08:43:45Z</dcterms:created>
  <dcterms:modified xsi:type="dcterms:W3CDTF">2024-04-24T05:59:43Z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5 Рапределение по разделам и подразделам на 2023 год</vt:lpwstr>
  </property>
  <property fmtid="{D5CDD505-2E9C-101B-9397-08002B2CF9AE}" pid="3" name="Название отчета">
    <vt:lpwstr>Приложение 5 Рапределение по разделам и подразделам на 2023 год.xlsx</vt:lpwstr>
  </property>
  <property fmtid="{D5CDD505-2E9C-101B-9397-08002B2CF9AE}" pid="4" name="Версия клиента">
    <vt:lpwstr>23.2.19.11131 (.NET 4.0)</vt:lpwstr>
  </property>
  <property fmtid="{D5CDD505-2E9C-101B-9397-08002B2CF9AE}" pid="5" name="Версия базы">
    <vt:lpwstr>23.2.2260.36725793</vt:lpwstr>
  </property>
  <property fmtid="{D5CDD505-2E9C-101B-9397-08002B2CF9AE}" pid="6" name="Тип сервера">
    <vt:lpwstr>MSSQL</vt:lpwstr>
  </property>
  <property fmtid="{D5CDD505-2E9C-101B-9397-08002B2CF9AE}" pid="7" name="Сервер">
    <vt:lpwstr>BigBOB\SQL</vt:lpwstr>
  </property>
  <property fmtid="{D5CDD505-2E9C-101B-9397-08002B2CF9AE}" pid="8" name="База">
    <vt:lpwstr>bud_2023</vt:lpwstr>
  </property>
  <property fmtid="{D5CDD505-2E9C-101B-9397-08002B2CF9AE}" pid="9" name="Пользователь">
    <vt:lpwstr>чешева</vt:lpwstr>
  </property>
  <property fmtid="{D5CDD505-2E9C-101B-9397-08002B2CF9AE}" pid="10" name="Шаблон">
    <vt:lpwstr>Pril_5 2023</vt:lpwstr>
  </property>
  <property fmtid="{D5CDD505-2E9C-101B-9397-08002B2CF9AE}" pid="11" name="Локальная база">
    <vt:lpwstr>не используется</vt:lpwstr>
  </property>
</Properties>
</file>