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4 (очередное заседание) 22.11.2024г\ФУ\ноябрь 2024\"/>
    </mc:Choice>
  </mc:AlternateContent>
  <bookViews>
    <workbookView xWindow="-120" yWindow="-120" windowWidth="29040" windowHeight="15840"/>
  </bookViews>
  <sheets>
    <sheet name="МБТ 2024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'МБТ 2024'!$19:$19</definedName>
    <definedName name="_xlnm.Print_Area" localSheetId="0">'МБТ 2024'!$A$1:$P$147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57" i="1" l="1"/>
  <c r="O78" i="1" l="1"/>
  <c r="P56" i="1" l="1"/>
  <c r="O53" i="1"/>
  <c r="P32" i="1"/>
  <c r="O27" i="1"/>
  <c r="O146" i="1"/>
  <c r="O144" i="1"/>
  <c r="O142" i="1"/>
  <c r="O140" i="1"/>
  <c r="O138" i="1"/>
  <c r="O137" i="1" s="1"/>
  <c r="O135" i="1"/>
  <c r="O133" i="1"/>
  <c r="O131" i="1"/>
  <c r="O129" i="1"/>
  <c r="O128" i="1" s="1"/>
  <c r="O124" i="1"/>
  <c r="O122" i="1"/>
  <c r="O114" i="1"/>
  <c r="O111" i="1"/>
  <c r="O110" i="1" s="1"/>
  <c r="O108" i="1"/>
  <c r="O106" i="1"/>
  <c r="O104" i="1"/>
  <c r="O94" i="1"/>
  <c r="O92" i="1"/>
  <c r="O73" i="1"/>
  <c r="O71" i="1"/>
  <c r="O65" i="1"/>
  <c r="O45" i="1"/>
  <c r="O33" i="1"/>
  <c r="O22" i="1"/>
  <c r="O77" i="1" l="1"/>
  <c r="O26" i="1"/>
  <c r="O21" i="1" s="1"/>
  <c r="O20" i="1" s="1"/>
  <c r="M146" i="1"/>
  <c r="M144" i="1"/>
  <c r="M142" i="1"/>
  <c r="M140" i="1"/>
  <c r="M138" i="1"/>
  <c r="M135" i="1"/>
  <c r="M133" i="1"/>
  <c r="M131" i="1"/>
  <c r="M129" i="1"/>
  <c r="M128" i="1" s="1"/>
  <c r="M124" i="1"/>
  <c r="M122" i="1"/>
  <c r="M114" i="1"/>
  <c r="M111" i="1"/>
  <c r="M110" i="1" s="1"/>
  <c r="M108" i="1"/>
  <c r="M106" i="1"/>
  <c r="M104" i="1"/>
  <c r="M94" i="1"/>
  <c r="M92" i="1"/>
  <c r="M78" i="1"/>
  <c r="M73" i="1"/>
  <c r="M71" i="1"/>
  <c r="M65" i="1"/>
  <c r="M53" i="1"/>
  <c r="M45" i="1"/>
  <c r="M33" i="1"/>
  <c r="M27" i="1"/>
  <c r="M22" i="1"/>
  <c r="M26" i="1" l="1"/>
  <c r="M21" i="1" s="1"/>
  <c r="M20" i="1" s="1"/>
  <c r="M137" i="1"/>
  <c r="M77" i="1"/>
  <c r="L117" i="1"/>
  <c r="N117" i="1" s="1"/>
  <c r="P117" i="1" s="1"/>
  <c r="K114" i="1"/>
  <c r="K111" i="1"/>
  <c r="L113" i="1"/>
  <c r="N113" i="1" s="1"/>
  <c r="P113" i="1" s="1"/>
  <c r="L25" i="1"/>
  <c r="N25" i="1" s="1"/>
  <c r="K22" i="1"/>
  <c r="H24" i="1"/>
  <c r="J24" i="1" s="1"/>
  <c r="L24" i="1" s="1"/>
  <c r="N24" i="1" s="1"/>
  <c r="P24" i="1" s="1"/>
  <c r="F24" i="1"/>
  <c r="P25" i="1" l="1"/>
  <c r="K146" i="1"/>
  <c r="K144" i="1"/>
  <c r="K142" i="1"/>
  <c r="K140" i="1"/>
  <c r="K137" i="1" s="1"/>
  <c r="K138" i="1"/>
  <c r="K135" i="1"/>
  <c r="K133" i="1"/>
  <c r="K131" i="1"/>
  <c r="K128" i="1" s="1"/>
  <c r="K129" i="1"/>
  <c r="K124" i="1"/>
  <c r="K122" i="1"/>
  <c r="K108" i="1"/>
  <c r="K106" i="1"/>
  <c r="K104" i="1"/>
  <c r="K94" i="1"/>
  <c r="K92" i="1"/>
  <c r="K78" i="1"/>
  <c r="K73" i="1"/>
  <c r="K71" i="1"/>
  <c r="K65" i="1"/>
  <c r="K53" i="1"/>
  <c r="K45" i="1"/>
  <c r="K33" i="1"/>
  <c r="K27" i="1"/>
  <c r="K77" i="1" l="1"/>
  <c r="K26" i="1"/>
  <c r="K110" i="1"/>
  <c r="J126" i="1"/>
  <c r="L126" i="1" s="1"/>
  <c r="N126" i="1" s="1"/>
  <c r="P126" i="1" s="1"/>
  <c r="K21" i="1" l="1"/>
  <c r="K20" i="1" s="1"/>
  <c r="I146" i="1"/>
  <c r="I144" i="1"/>
  <c r="I142" i="1"/>
  <c r="I140" i="1"/>
  <c r="I138" i="1"/>
  <c r="I135" i="1"/>
  <c r="I133" i="1"/>
  <c r="I131" i="1"/>
  <c r="I129" i="1"/>
  <c r="I124" i="1"/>
  <c r="I122" i="1"/>
  <c r="I114" i="1"/>
  <c r="I111" i="1"/>
  <c r="I108" i="1"/>
  <c r="I106" i="1"/>
  <c r="I104" i="1"/>
  <c r="I94" i="1"/>
  <c r="I92" i="1"/>
  <c r="I78" i="1"/>
  <c r="I73" i="1"/>
  <c r="I71" i="1"/>
  <c r="I65" i="1"/>
  <c r="I53" i="1"/>
  <c r="I45" i="1"/>
  <c r="I33" i="1"/>
  <c r="I27" i="1"/>
  <c r="I22" i="1"/>
  <c r="H112" i="1"/>
  <c r="J112" i="1" s="1"/>
  <c r="H93" i="1"/>
  <c r="J93" i="1" s="1"/>
  <c r="L93" i="1" s="1"/>
  <c r="H74" i="1"/>
  <c r="J74" i="1" s="1"/>
  <c r="L74" i="1" s="1"/>
  <c r="N74" i="1" s="1"/>
  <c r="P74" i="1" s="1"/>
  <c r="H23" i="1"/>
  <c r="L23" i="1" s="1"/>
  <c r="L22" i="1" s="1"/>
  <c r="L92" i="1" l="1"/>
  <c r="N93" i="1"/>
  <c r="L112" i="1"/>
  <c r="J111" i="1"/>
  <c r="I26" i="1"/>
  <c r="H111" i="1"/>
  <c r="I110" i="1"/>
  <c r="I137" i="1"/>
  <c r="H92" i="1"/>
  <c r="I77" i="1"/>
  <c r="H22" i="1"/>
  <c r="I128" i="1"/>
  <c r="L111" i="1" l="1"/>
  <c r="N112" i="1"/>
  <c r="N92" i="1"/>
  <c r="P93" i="1"/>
  <c r="P92" i="1" s="1"/>
  <c r="I21" i="1"/>
  <c r="I20" i="1" s="1"/>
  <c r="G146" i="1"/>
  <c r="G144" i="1"/>
  <c r="G142" i="1"/>
  <c r="G140" i="1"/>
  <c r="G138" i="1"/>
  <c r="G135" i="1"/>
  <c r="G133" i="1"/>
  <c r="G131" i="1"/>
  <c r="G129" i="1"/>
  <c r="G124" i="1"/>
  <c r="G122" i="1"/>
  <c r="G114" i="1"/>
  <c r="G111" i="1"/>
  <c r="G108" i="1"/>
  <c r="G106" i="1"/>
  <c r="G104" i="1"/>
  <c r="G94" i="1"/>
  <c r="J92" i="1"/>
  <c r="G92" i="1"/>
  <c r="G78" i="1"/>
  <c r="G73" i="1"/>
  <c r="G71" i="1"/>
  <c r="G65" i="1"/>
  <c r="G53" i="1"/>
  <c r="G45" i="1"/>
  <c r="G33" i="1"/>
  <c r="G27" i="1"/>
  <c r="G22" i="1"/>
  <c r="P112" i="1" l="1"/>
  <c r="P111" i="1" s="1"/>
  <c r="N111" i="1"/>
  <c r="G128" i="1"/>
  <c r="G77" i="1"/>
  <c r="G137" i="1"/>
  <c r="G110" i="1"/>
  <c r="G26" i="1"/>
  <c r="F123" i="1"/>
  <c r="H123" i="1" s="1"/>
  <c r="H122" i="1" l="1"/>
  <c r="J123" i="1"/>
  <c r="G21" i="1"/>
  <c r="G20" i="1" s="1"/>
  <c r="F122" i="1"/>
  <c r="F23" i="1"/>
  <c r="J23" i="1" s="1"/>
  <c r="F28" i="1"/>
  <c r="H28" i="1" s="1"/>
  <c r="J28" i="1" s="1"/>
  <c r="L28" i="1" s="1"/>
  <c r="N28" i="1" s="1"/>
  <c r="P28" i="1" s="1"/>
  <c r="J22" i="1" l="1"/>
  <c r="N23" i="1"/>
  <c r="J122" i="1"/>
  <c r="L123" i="1"/>
  <c r="E124" i="1"/>
  <c r="L122" i="1" l="1"/>
  <c r="N123" i="1"/>
  <c r="P23" i="1"/>
  <c r="P22" i="1" s="1"/>
  <c r="N22" i="1"/>
  <c r="E135" i="1"/>
  <c r="F147" i="1"/>
  <c r="H147" i="1" s="1"/>
  <c r="E146" i="1"/>
  <c r="D146" i="1"/>
  <c r="F145" i="1"/>
  <c r="H145" i="1" s="1"/>
  <c r="E144" i="1"/>
  <c r="D144" i="1"/>
  <c r="F143" i="1"/>
  <c r="H143" i="1" s="1"/>
  <c r="E142" i="1"/>
  <c r="D142" i="1"/>
  <c r="F141" i="1"/>
  <c r="H141" i="1" s="1"/>
  <c r="E140" i="1"/>
  <c r="D140" i="1"/>
  <c r="F139" i="1"/>
  <c r="H139" i="1" s="1"/>
  <c r="E138" i="1"/>
  <c r="D138" i="1"/>
  <c r="F136" i="1"/>
  <c r="H136" i="1" s="1"/>
  <c r="D135" i="1"/>
  <c r="F134" i="1"/>
  <c r="H134" i="1" s="1"/>
  <c r="E133" i="1"/>
  <c r="D133" i="1"/>
  <c r="F132" i="1"/>
  <c r="H132" i="1" s="1"/>
  <c r="D131" i="1"/>
  <c r="F130" i="1"/>
  <c r="H130" i="1" s="1"/>
  <c r="E129" i="1"/>
  <c r="D129" i="1"/>
  <c r="E121" i="1"/>
  <c r="F121" i="1" s="1"/>
  <c r="H121" i="1" s="1"/>
  <c r="F118" i="1"/>
  <c r="H118" i="1" s="1"/>
  <c r="J118" i="1" s="1"/>
  <c r="L118" i="1" s="1"/>
  <c r="N118" i="1" s="1"/>
  <c r="P118" i="1" s="1"/>
  <c r="F69" i="1"/>
  <c r="H69" i="1" s="1"/>
  <c r="J69" i="1" s="1"/>
  <c r="L69" i="1" s="1"/>
  <c r="N69" i="1" s="1"/>
  <c r="P69" i="1" s="1"/>
  <c r="F60" i="1"/>
  <c r="H60" i="1" s="1"/>
  <c r="J60" i="1" s="1"/>
  <c r="L60" i="1" s="1"/>
  <c r="N60" i="1" s="1"/>
  <c r="P60" i="1" s="1"/>
  <c r="N122" i="1" l="1"/>
  <c r="P123" i="1"/>
  <c r="P122" i="1" s="1"/>
  <c r="H129" i="1"/>
  <c r="J130" i="1"/>
  <c r="L130" i="1" s="1"/>
  <c r="H131" i="1"/>
  <c r="J132" i="1"/>
  <c r="L132" i="1" s="1"/>
  <c r="H138" i="1"/>
  <c r="J139" i="1"/>
  <c r="L139" i="1" s="1"/>
  <c r="H142" i="1"/>
  <c r="J143" i="1"/>
  <c r="L143" i="1" s="1"/>
  <c r="H146" i="1"/>
  <c r="J147" i="1"/>
  <c r="L147" i="1" s="1"/>
  <c r="J134" i="1"/>
  <c r="L134" i="1" s="1"/>
  <c r="H133" i="1"/>
  <c r="J136" i="1"/>
  <c r="L136" i="1" s="1"/>
  <c r="H135" i="1"/>
  <c r="J141" i="1"/>
  <c r="L141" i="1" s="1"/>
  <c r="H140" i="1"/>
  <c r="J145" i="1"/>
  <c r="L145" i="1" s="1"/>
  <c r="H144" i="1"/>
  <c r="J121" i="1"/>
  <c r="H120" i="1"/>
  <c r="F129" i="1"/>
  <c r="J129" i="1"/>
  <c r="F131" i="1"/>
  <c r="J131" i="1"/>
  <c r="F138" i="1"/>
  <c r="J138" i="1"/>
  <c r="F142" i="1"/>
  <c r="J142" i="1"/>
  <c r="F146" i="1"/>
  <c r="J146" i="1"/>
  <c r="F120" i="1"/>
  <c r="F133" i="1"/>
  <c r="J133" i="1"/>
  <c r="F135" i="1"/>
  <c r="J135" i="1"/>
  <c r="F140" i="1"/>
  <c r="J140" i="1"/>
  <c r="F144" i="1"/>
  <c r="J144" i="1"/>
  <c r="E120" i="1"/>
  <c r="D128" i="1"/>
  <c r="D137" i="1"/>
  <c r="E137" i="1"/>
  <c r="E131" i="1"/>
  <c r="E128" i="1" s="1"/>
  <c r="L146" i="1" l="1"/>
  <c r="N147" i="1"/>
  <c r="L142" i="1"/>
  <c r="N143" i="1"/>
  <c r="L138" i="1"/>
  <c r="N139" i="1"/>
  <c r="L131" i="1"/>
  <c r="N132" i="1"/>
  <c r="L129" i="1"/>
  <c r="N130" i="1"/>
  <c r="F128" i="1"/>
  <c r="L144" i="1"/>
  <c r="N145" i="1"/>
  <c r="L140" i="1"/>
  <c r="N141" i="1"/>
  <c r="L135" i="1"/>
  <c r="N136" i="1"/>
  <c r="L133" i="1"/>
  <c r="L128" i="1" s="1"/>
  <c r="N134" i="1"/>
  <c r="L137" i="1"/>
  <c r="J120" i="1"/>
  <c r="L121" i="1"/>
  <c r="H137" i="1"/>
  <c r="H128" i="1"/>
  <c r="J137" i="1"/>
  <c r="F137" i="1"/>
  <c r="J128" i="1"/>
  <c r="N129" i="1" l="1"/>
  <c r="P130" i="1"/>
  <c r="P129" i="1" s="1"/>
  <c r="P132" i="1"/>
  <c r="P131" i="1" s="1"/>
  <c r="N131" i="1"/>
  <c r="N138" i="1"/>
  <c r="P139" i="1"/>
  <c r="P138" i="1" s="1"/>
  <c r="N142" i="1"/>
  <c r="P143" i="1"/>
  <c r="P142" i="1" s="1"/>
  <c r="N146" i="1"/>
  <c r="P147" i="1"/>
  <c r="P146" i="1" s="1"/>
  <c r="L120" i="1"/>
  <c r="N121" i="1"/>
  <c r="N133" i="1"/>
  <c r="P134" i="1"/>
  <c r="P133" i="1" s="1"/>
  <c r="P136" i="1"/>
  <c r="P135" i="1" s="1"/>
  <c r="N135" i="1"/>
  <c r="P141" i="1"/>
  <c r="P140" i="1" s="1"/>
  <c r="N140" i="1"/>
  <c r="P145" i="1"/>
  <c r="P144" i="1" s="1"/>
  <c r="N144" i="1"/>
  <c r="D124" i="1"/>
  <c r="P121" i="1" l="1"/>
  <c r="P120" i="1" s="1"/>
  <c r="N120" i="1"/>
  <c r="P137" i="1"/>
  <c r="P128" i="1"/>
  <c r="N137" i="1"/>
  <c r="N128" i="1"/>
  <c r="F127" i="1"/>
  <c r="H127" i="1" s="1"/>
  <c r="F125" i="1"/>
  <c r="H125" i="1" s="1"/>
  <c r="J125" i="1" s="1"/>
  <c r="L125" i="1" s="1"/>
  <c r="N125" i="1" s="1"/>
  <c r="F116" i="1"/>
  <c r="H116" i="1" s="1"/>
  <c r="J116" i="1" s="1"/>
  <c r="L116" i="1" s="1"/>
  <c r="N116" i="1" s="1"/>
  <c r="P116" i="1" s="1"/>
  <c r="F119" i="1"/>
  <c r="H119" i="1" s="1"/>
  <c r="J119" i="1" s="1"/>
  <c r="L119" i="1" s="1"/>
  <c r="N119" i="1" s="1"/>
  <c r="P119" i="1" s="1"/>
  <c r="F115" i="1"/>
  <c r="H115" i="1" s="1"/>
  <c r="F109" i="1"/>
  <c r="F107" i="1"/>
  <c r="F105" i="1"/>
  <c r="F98" i="1"/>
  <c r="H98" i="1" s="1"/>
  <c r="J98" i="1" s="1"/>
  <c r="L98" i="1" s="1"/>
  <c r="N98" i="1" s="1"/>
  <c r="P98" i="1" s="1"/>
  <c r="F96" i="1"/>
  <c r="H96" i="1" s="1"/>
  <c r="J96" i="1" s="1"/>
  <c r="L96" i="1" s="1"/>
  <c r="N96" i="1" s="1"/>
  <c r="P96" i="1" s="1"/>
  <c r="F97" i="1"/>
  <c r="H97" i="1" s="1"/>
  <c r="J97" i="1" s="1"/>
  <c r="L97" i="1" s="1"/>
  <c r="N97" i="1" s="1"/>
  <c r="P97" i="1" s="1"/>
  <c r="F99" i="1"/>
  <c r="H99" i="1" s="1"/>
  <c r="J99" i="1" s="1"/>
  <c r="L99" i="1" s="1"/>
  <c r="N99" i="1" s="1"/>
  <c r="P99" i="1" s="1"/>
  <c r="F100" i="1"/>
  <c r="H100" i="1" s="1"/>
  <c r="J100" i="1" s="1"/>
  <c r="L100" i="1" s="1"/>
  <c r="N100" i="1" s="1"/>
  <c r="P100" i="1" s="1"/>
  <c r="F101" i="1"/>
  <c r="H101" i="1" s="1"/>
  <c r="J101" i="1" s="1"/>
  <c r="L101" i="1" s="1"/>
  <c r="N101" i="1" s="1"/>
  <c r="F102" i="1"/>
  <c r="H102" i="1" s="1"/>
  <c r="J102" i="1" s="1"/>
  <c r="L102" i="1" s="1"/>
  <c r="N102" i="1" s="1"/>
  <c r="P102" i="1" s="1"/>
  <c r="F103" i="1"/>
  <c r="H103" i="1" s="1"/>
  <c r="J103" i="1" s="1"/>
  <c r="L103" i="1" s="1"/>
  <c r="N103" i="1" s="1"/>
  <c r="P103" i="1" s="1"/>
  <c r="F95" i="1"/>
  <c r="H95" i="1" s="1"/>
  <c r="F79" i="1"/>
  <c r="H79" i="1" s="1"/>
  <c r="F90" i="1"/>
  <c r="H90" i="1" s="1"/>
  <c r="J90" i="1" s="1"/>
  <c r="L90" i="1" s="1"/>
  <c r="N90" i="1" s="1"/>
  <c r="P90" i="1" s="1"/>
  <c r="F80" i="1"/>
  <c r="H80" i="1" s="1"/>
  <c r="J80" i="1" s="1"/>
  <c r="L80" i="1" s="1"/>
  <c r="N80" i="1" s="1"/>
  <c r="P80" i="1" s="1"/>
  <c r="F89" i="1"/>
  <c r="H89" i="1" s="1"/>
  <c r="J89" i="1" s="1"/>
  <c r="L89" i="1" s="1"/>
  <c r="N89" i="1" s="1"/>
  <c r="P89" i="1" s="1"/>
  <c r="F82" i="1"/>
  <c r="H82" i="1" s="1"/>
  <c r="J82" i="1" s="1"/>
  <c r="L82" i="1" s="1"/>
  <c r="N82" i="1" s="1"/>
  <c r="P82" i="1" s="1"/>
  <c r="F83" i="1"/>
  <c r="H83" i="1" s="1"/>
  <c r="J83" i="1" s="1"/>
  <c r="L83" i="1" s="1"/>
  <c r="N83" i="1" s="1"/>
  <c r="P83" i="1" s="1"/>
  <c r="F87" i="1"/>
  <c r="H87" i="1" s="1"/>
  <c r="J87" i="1" s="1"/>
  <c r="L87" i="1" s="1"/>
  <c r="N87" i="1" s="1"/>
  <c r="P87" i="1" s="1"/>
  <c r="F86" i="1"/>
  <c r="H86" i="1" s="1"/>
  <c r="J86" i="1" s="1"/>
  <c r="L86" i="1" s="1"/>
  <c r="N86" i="1" s="1"/>
  <c r="P86" i="1" s="1"/>
  <c r="F88" i="1"/>
  <c r="H88" i="1" s="1"/>
  <c r="J88" i="1" s="1"/>
  <c r="L88" i="1" s="1"/>
  <c r="N88" i="1" s="1"/>
  <c r="P88" i="1" s="1"/>
  <c r="F84" i="1"/>
  <c r="H84" i="1" s="1"/>
  <c r="J84" i="1" s="1"/>
  <c r="L84" i="1" s="1"/>
  <c r="N84" i="1" s="1"/>
  <c r="P84" i="1" s="1"/>
  <c r="F85" i="1"/>
  <c r="H85" i="1" s="1"/>
  <c r="J85" i="1" s="1"/>
  <c r="L85" i="1" s="1"/>
  <c r="N85" i="1" s="1"/>
  <c r="P85" i="1" s="1"/>
  <c r="F91" i="1"/>
  <c r="H91" i="1" s="1"/>
  <c r="J91" i="1" s="1"/>
  <c r="L91" i="1" s="1"/>
  <c r="N91" i="1" s="1"/>
  <c r="P91" i="1" s="1"/>
  <c r="F81" i="1"/>
  <c r="H81" i="1" s="1"/>
  <c r="J81" i="1" s="1"/>
  <c r="L81" i="1" s="1"/>
  <c r="N81" i="1" s="1"/>
  <c r="P81" i="1" s="1"/>
  <c r="F76" i="1"/>
  <c r="H76" i="1" s="1"/>
  <c r="J76" i="1" s="1"/>
  <c r="L76" i="1" s="1"/>
  <c r="N76" i="1" s="1"/>
  <c r="F75" i="1"/>
  <c r="H75" i="1" s="1"/>
  <c r="F72" i="1"/>
  <c r="H72" i="1" s="1"/>
  <c r="F70" i="1"/>
  <c r="H70" i="1" s="1"/>
  <c r="J70" i="1" s="1"/>
  <c r="L70" i="1" s="1"/>
  <c r="N70" i="1" s="1"/>
  <c r="P70" i="1" s="1"/>
  <c r="F67" i="1"/>
  <c r="H67" i="1" s="1"/>
  <c r="J67" i="1" s="1"/>
  <c r="L67" i="1" s="1"/>
  <c r="N67" i="1" s="1"/>
  <c r="P67" i="1" s="1"/>
  <c r="F68" i="1"/>
  <c r="H68" i="1" s="1"/>
  <c r="J68" i="1" s="1"/>
  <c r="L68" i="1" s="1"/>
  <c r="N68" i="1" s="1"/>
  <c r="P68" i="1" s="1"/>
  <c r="F66" i="1"/>
  <c r="H66" i="1" s="1"/>
  <c r="F58" i="1"/>
  <c r="H58" i="1" s="1"/>
  <c r="J58" i="1" s="1"/>
  <c r="L58" i="1" s="1"/>
  <c r="N58" i="1" s="1"/>
  <c r="P58" i="1" s="1"/>
  <c r="F59" i="1"/>
  <c r="H59" i="1" s="1"/>
  <c r="J59" i="1" s="1"/>
  <c r="L59" i="1" s="1"/>
  <c r="N59" i="1" s="1"/>
  <c r="P59" i="1" s="1"/>
  <c r="F61" i="1"/>
  <c r="H61" i="1" s="1"/>
  <c r="J61" i="1" s="1"/>
  <c r="L61" i="1" s="1"/>
  <c r="N61" i="1" s="1"/>
  <c r="P61" i="1" s="1"/>
  <c r="F55" i="1"/>
  <c r="H55" i="1" s="1"/>
  <c r="F47" i="1"/>
  <c r="H47" i="1" s="1"/>
  <c r="J47" i="1" s="1"/>
  <c r="L47" i="1" s="1"/>
  <c r="N47" i="1" s="1"/>
  <c r="P47" i="1" s="1"/>
  <c r="F48" i="1"/>
  <c r="H48" i="1" s="1"/>
  <c r="J48" i="1" s="1"/>
  <c r="L48" i="1" s="1"/>
  <c r="N48" i="1" s="1"/>
  <c r="P48" i="1" s="1"/>
  <c r="F49" i="1"/>
  <c r="H49" i="1" s="1"/>
  <c r="J49" i="1" s="1"/>
  <c r="L49" i="1" s="1"/>
  <c r="N49" i="1" s="1"/>
  <c r="F50" i="1"/>
  <c r="H50" i="1" s="1"/>
  <c r="J50" i="1" s="1"/>
  <c r="L50" i="1" s="1"/>
  <c r="N50" i="1" s="1"/>
  <c r="P50" i="1" s="1"/>
  <c r="F51" i="1"/>
  <c r="H51" i="1" s="1"/>
  <c r="J51" i="1" s="1"/>
  <c r="L51" i="1" s="1"/>
  <c r="N51" i="1" s="1"/>
  <c r="P51" i="1" s="1"/>
  <c r="F52" i="1"/>
  <c r="H52" i="1" s="1"/>
  <c r="J52" i="1" s="1"/>
  <c r="L52" i="1" s="1"/>
  <c r="N52" i="1" s="1"/>
  <c r="P52" i="1" s="1"/>
  <c r="F46" i="1"/>
  <c r="H46" i="1" s="1"/>
  <c r="F41" i="1"/>
  <c r="H41" i="1" s="1"/>
  <c r="J41" i="1" s="1"/>
  <c r="L41" i="1" s="1"/>
  <c r="N41" i="1" s="1"/>
  <c r="P41" i="1" s="1"/>
  <c r="F38" i="1"/>
  <c r="H38" i="1" s="1"/>
  <c r="J38" i="1" s="1"/>
  <c r="L38" i="1" s="1"/>
  <c r="N38" i="1" s="1"/>
  <c r="P38" i="1" s="1"/>
  <c r="F37" i="1"/>
  <c r="H37" i="1" s="1"/>
  <c r="J37" i="1" s="1"/>
  <c r="L37" i="1" s="1"/>
  <c r="N37" i="1" s="1"/>
  <c r="P37" i="1" s="1"/>
  <c r="P101" i="1" l="1"/>
  <c r="P125" i="1"/>
  <c r="P76" i="1"/>
  <c r="P49" i="1"/>
  <c r="J55" i="1"/>
  <c r="H53" i="1"/>
  <c r="H65" i="1"/>
  <c r="J66" i="1"/>
  <c r="L66" i="1" s="1"/>
  <c r="J95" i="1"/>
  <c r="H94" i="1"/>
  <c r="H114" i="1"/>
  <c r="J115" i="1"/>
  <c r="L115" i="1" s="1"/>
  <c r="H45" i="1"/>
  <c r="J46" i="1"/>
  <c r="L46" i="1" s="1"/>
  <c r="J75" i="1"/>
  <c r="H73" i="1"/>
  <c r="J79" i="1"/>
  <c r="L79" i="1" s="1"/>
  <c r="H78" i="1"/>
  <c r="H105" i="1"/>
  <c r="H109" i="1"/>
  <c r="J72" i="1"/>
  <c r="H71" i="1"/>
  <c r="H107" i="1"/>
  <c r="H124" i="1"/>
  <c r="J127" i="1"/>
  <c r="J45" i="1"/>
  <c r="F78" i="1"/>
  <c r="J65" i="1"/>
  <c r="F71" i="1"/>
  <c r="J114" i="1"/>
  <c r="F73" i="1"/>
  <c r="F114" i="1"/>
  <c r="F45" i="1"/>
  <c r="F53" i="1"/>
  <c r="F124" i="1"/>
  <c r="F65" i="1"/>
  <c r="F36" i="1"/>
  <c r="H36" i="1" s="1"/>
  <c r="J36" i="1" s="1"/>
  <c r="L36" i="1" s="1"/>
  <c r="N36" i="1" s="1"/>
  <c r="P36" i="1" s="1"/>
  <c r="F39" i="1"/>
  <c r="H39" i="1" s="1"/>
  <c r="J39" i="1" s="1"/>
  <c r="L39" i="1" s="1"/>
  <c r="N39" i="1" s="1"/>
  <c r="P39" i="1" s="1"/>
  <c r="F40" i="1"/>
  <c r="H40" i="1" s="1"/>
  <c r="J40" i="1" s="1"/>
  <c r="L40" i="1" s="1"/>
  <c r="N40" i="1" s="1"/>
  <c r="P40" i="1" s="1"/>
  <c r="F42" i="1"/>
  <c r="H42" i="1" s="1"/>
  <c r="J42" i="1" s="1"/>
  <c r="L42" i="1" s="1"/>
  <c r="N42" i="1" s="1"/>
  <c r="P42" i="1" s="1"/>
  <c r="F43" i="1"/>
  <c r="H43" i="1" s="1"/>
  <c r="J43" i="1" s="1"/>
  <c r="L43" i="1" s="1"/>
  <c r="N43" i="1" s="1"/>
  <c r="P43" i="1" s="1"/>
  <c r="F44" i="1"/>
  <c r="H44" i="1" s="1"/>
  <c r="J44" i="1" s="1"/>
  <c r="L44" i="1" s="1"/>
  <c r="N44" i="1" s="1"/>
  <c r="P44" i="1" s="1"/>
  <c r="F35" i="1"/>
  <c r="H35" i="1" s="1"/>
  <c r="F29" i="1"/>
  <c r="H29" i="1" s="1"/>
  <c r="J29" i="1" s="1"/>
  <c r="L29" i="1" s="1"/>
  <c r="N29" i="1" s="1"/>
  <c r="F30" i="1"/>
  <c r="H30" i="1" s="1"/>
  <c r="F31" i="1"/>
  <c r="H31" i="1" s="1"/>
  <c r="J31" i="1" s="1"/>
  <c r="L31" i="1" s="1"/>
  <c r="N31" i="1" s="1"/>
  <c r="P31" i="1" s="1"/>
  <c r="F22" i="1"/>
  <c r="E22" i="1"/>
  <c r="D22" i="1"/>
  <c r="L78" i="1" l="1"/>
  <c r="N79" i="1"/>
  <c r="L114" i="1"/>
  <c r="N115" i="1"/>
  <c r="L65" i="1"/>
  <c r="N66" i="1"/>
  <c r="L45" i="1"/>
  <c r="N46" i="1"/>
  <c r="P29" i="1"/>
  <c r="J124" i="1"/>
  <c r="J110" i="1" s="1"/>
  <c r="L127" i="1"/>
  <c r="J71" i="1"/>
  <c r="L72" i="1"/>
  <c r="J73" i="1"/>
  <c r="L75" i="1"/>
  <c r="J94" i="1"/>
  <c r="L95" i="1"/>
  <c r="J53" i="1"/>
  <c r="L55" i="1"/>
  <c r="J78" i="1"/>
  <c r="J30" i="1"/>
  <c r="L30" i="1" s="1"/>
  <c r="H27" i="1"/>
  <c r="H33" i="1"/>
  <c r="J35" i="1"/>
  <c r="L35" i="1" s="1"/>
  <c r="J107" i="1"/>
  <c r="H106" i="1"/>
  <c r="H108" i="1"/>
  <c r="J109" i="1"/>
  <c r="H104" i="1"/>
  <c r="J105" i="1"/>
  <c r="H110" i="1"/>
  <c r="F27" i="1"/>
  <c r="F33" i="1"/>
  <c r="D27" i="1"/>
  <c r="D33" i="1"/>
  <c r="D45" i="1"/>
  <c r="D53" i="1"/>
  <c r="D65" i="1"/>
  <c r="D71" i="1"/>
  <c r="D73" i="1"/>
  <c r="D78" i="1"/>
  <c r="D92" i="1"/>
  <c r="D94" i="1"/>
  <c r="D104" i="1"/>
  <c r="D106" i="1"/>
  <c r="D108" i="1"/>
  <c r="D111" i="1"/>
  <c r="D114" i="1"/>
  <c r="D122" i="1"/>
  <c r="L94" i="1" l="1"/>
  <c r="N95" i="1"/>
  <c r="L73" i="1"/>
  <c r="N75" i="1"/>
  <c r="L71" i="1"/>
  <c r="N72" i="1"/>
  <c r="L124" i="1"/>
  <c r="L110" i="1" s="1"/>
  <c r="N127" i="1"/>
  <c r="P66" i="1"/>
  <c r="P65" i="1" s="1"/>
  <c r="N65" i="1"/>
  <c r="P115" i="1"/>
  <c r="P114" i="1" s="1"/>
  <c r="N114" i="1"/>
  <c r="P79" i="1"/>
  <c r="P78" i="1" s="1"/>
  <c r="N78" i="1"/>
  <c r="L33" i="1"/>
  <c r="N35" i="1"/>
  <c r="L53" i="1"/>
  <c r="N55" i="1"/>
  <c r="P46" i="1"/>
  <c r="P45" i="1" s="1"/>
  <c r="N45" i="1"/>
  <c r="L27" i="1"/>
  <c r="N30" i="1"/>
  <c r="J27" i="1"/>
  <c r="J33" i="1"/>
  <c r="J106" i="1"/>
  <c r="L107" i="1"/>
  <c r="J104" i="1"/>
  <c r="L105" i="1"/>
  <c r="J108" i="1"/>
  <c r="J77" i="1" s="1"/>
  <c r="L109" i="1"/>
  <c r="H26" i="1"/>
  <c r="H77" i="1"/>
  <c r="F26" i="1"/>
  <c r="D110" i="1"/>
  <c r="D77" i="1"/>
  <c r="D26" i="1"/>
  <c r="E45" i="1"/>
  <c r="F111" i="1"/>
  <c r="F110" i="1" s="1"/>
  <c r="F108" i="1"/>
  <c r="F106" i="1"/>
  <c r="F104" i="1"/>
  <c r="F94" i="1"/>
  <c r="F92" i="1"/>
  <c r="E122" i="1"/>
  <c r="E114" i="1"/>
  <c r="E111" i="1"/>
  <c r="E108" i="1"/>
  <c r="E106" i="1"/>
  <c r="E104" i="1"/>
  <c r="E94" i="1"/>
  <c r="E92" i="1"/>
  <c r="E78" i="1"/>
  <c r="E73" i="1"/>
  <c r="E71" i="1"/>
  <c r="E65" i="1"/>
  <c r="E53" i="1"/>
  <c r="E33" i="1"/>
  <c r="E27" i="1"/>
  <c r="H21" i="1" l="1"/>
  <c r="H20" i="1" s="1"/>
  <c r="L26" i="1"/>
  <c r="L108" i="1"/>
  <c r="N109" i="1"/>
  <c r="L104" i="1"/>
  <c r="N105" i="1"/>
  <c r="L106" i="1"/>
  <c r="N107" i="1"/>
  <c r="P127" i="1"/>
  <c r="P124" i="1" s="1"/>
  <c r="N124" i="1"/>
  <c r="N110" i="1" s="1"/>
  <c r="N71" i="1"/>
  <c r="P72" i="1"/>
  <c r="P71" i="1" s="1"/>
  <c r="P75" i="1"/>
  <c r="P73" i="1" s="1"/>
  <c r="N73" i="1"/>
  <c r="P95" i="1"/>
  <c r="P94" i="1" s="1"/>
  <c r="N94" i="1"/>
  <c r="P110" i="1"/>
  <c r="P55" i="1"/>
  <c r="P53" i="1" s="1"/>
  <c r="N53" i="1"/>
  <c r="N33" i="1"/>
  <c r="P35" i="1"/>
  <c r="P33" i="1" s="1"/>
  <c r="P30" i="1"/>
  <c r="N27" i="1"/>
  <c r="J26" i="1"/>
  <c r="J21" i="1" s="1"/>
  <c r="J20" i="1" s="1"/>
  <c r="E110" i="1"/>
  <c r="D21" i="1"/>
  <c r="D20" i="1" s="1"/>
  <c r="F77" i="1"/>
  <c r="F21" i="1" s="1"/>
  <c r="F20" i="1" s="1"/>
  <c r="E26" i="1"/>
  <c r="E77" i="1"/>
  <c r="P107" i="1" l="1"/>
  <c r="P106" i="1" s="1"/>
  <c r="N106" i="1"/>
  <c r="N104" i="1"/>
  <c r="P105" i="1"/>
  <c r="P104" i="1" s="1"/>
  <c r="N108" i="1"/>
  <c r="P109" i="1"/>
  <c r="P108" i="1" s="1"/>
  <c r="P77" i="1" s="1"/>
  <c r="N26" i="1"/>
  <c r="L77" i="1"/>
  <c r="L21" i="1" s="1"/>
  <c r="L20" i="1" s="1"/>
  <c r="P27" i="1"/>
  <c r="P26" i="1" s="1"/>
  <c r="P21" i="1" s="1"/>
  <c r="P20" i="1" s="1"/>
  <c r="E21" i="1"/>
  <c r="E20" i="1" s="1"/>
  <c r="N77" i="1" l="1"/>
  <c r="N21" i="1" s="1"/>
  <c r="N20" i="1" s="1"/>
</calcChain>
</file>

<file path=xl/sharedStrings.xml><?xml version="1.0" encoding="utf-8"?>
<sst xmlns="http://schemas.openxmlformats.org/spreadsheetml/2006/main" count="323" uniqueCount="162">
  <si>
    <t>Объем безвозмездных поступлений на 2024 год</t>
  </si>
  <si>
    <t>(тыс. рублей)</t>
  </si>
  <si>
    <t>Код ГРБС</t>
  </si>
  <si>
    <t>Код вида дохода</t>
  </si>
  <si>
    <t>Наименование</t>
  </si>
  <si>
    <t>2024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</si>
  <si>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</si>
  <si>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</si>
  <si>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</si>
  <si>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</si>
  <si>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</si>
  <si>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</si>
  <si>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 xml:space="preserve"> 2 02 15001 05 0000 150</t>
  </si>
  <si>
    <t>Дотация на выравнивание бюджетной обеспеченности муниципальных районов (городских округов)</t>
  </si>
  <si>
    <t>2 02 20000 00 0000 150</t>
  </si>
  <si>
    <t xml:space="preserve">Субсидии бюджетам бюджетной системы Российской Федерации </t>
  </si>
  <si>
    <t>Итого</t>
  </si>
  <si>
    <t>2 02 29999 05 0000 150</t>
  </si>
  <si>
    <t xml:space="preserve"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</t>
  </si>
  <si>
    <t>Субсидия на развитие общественной инфраструктуры</t>
  </si>
  <si>
    <t>2 02 25497 05 0000 150</t>
  </si>
  <si>
    <t xml:space="preserve">Субсидия на реализацию мероприятий по обеспечению жильем молодых семей </t>
  </si>
  <si>
    <t>2 02 25513 05 0000 150</t>
  </si>
  <si>
    <t>2 02 25519 05 0000 150</t>
  </si>
  <si>
    <t>Субсидии на государственную поддержку отрасли культуры в части комплектования книжных фондов библиотек муниципальных образований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</si>
  <si>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2012-2017 годы"  </t>
  </si>
  <si>
    <t>Субсидия  на повышение средней заработной платы работников муниципальных учреждений культуры</t>
  </si>
  <si>
    <t>Субсидия на реализацию мероприятий регионального проекта "Социальная активность"</t>
  </si>
  <si>
    <t>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</si>
  <si>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</si>
  <si>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</si>
  <si>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</si>
  <si>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Субсидия на обеспечение  муниципальных дошкольных и общеобразовательных организаций педагогическими работниками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</si>
  <si>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</si>
  <si>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</si>
  <si>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2 02 25243 05 0000 150</t>
  </si>
  <si>
    <t>Субсидия на строительство и реконструкцию (модернизацию) объектов питьевого водоснабжения</t>
  </si>
  <si>
    <t>2 02 25372 05 0000 150</t>
  </si>
  <si>
    <t>Субсидия на развитие транспортной инфраструктуры на сельских территориях</t>
  </si>
  <si>
    <t xml:space="preserve">Субсидия на дорожную деятельность в отношении автомобильных дорог общего пользования местного значения 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</si>
  <si>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</si>
  <si>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</si>
  <si>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</si>
  <si>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</si>
  <si>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</si>
  <si>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Субсидия на комплексные кадастровые работы, финансируемые из средств республиканского бюджета</t>
  </si>
  <si>
    <t xml:space="preserve"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 </t>
  </si>
  <si>
    <t>2 02 25555 05 0000 150</t>
  </si>
  <si>
    <t xml:space="preserve">Субсидия на реализацию программ формирования современной городской среды </t>
  </si>
  <si>
    <t>Субсидия на содержание инструкторов по физической культуре и спорту</t>
  </si>
  <si>
    <t>Субсидия муниципальным учреждениям, реализующим программы спортивной подготовки</t>
  </si>
  <si>
    <t>2 02 30000 00 0000 150</t>
  </si>
  <si>
    <t>Субвенции бюджетам субъектов Российской Федерации и муниципальных образований</t>
  </si>
  <si>
    <t>2 02 30024 05 0000 150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</si>
  <si>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</si>
  <si>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</si>
  <si>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</si>
  <si>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</si>
  <si>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</si>
  <si>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</si>
  <si>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</si>
  <si>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</si>
  <si>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</si>
  <si>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</si>
  <si>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</si>
  <si>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Субвенция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(биотермичексих ям)</t>
  </si>
  <si>
    <t>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</si>
  <si>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</si>
  <si>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</si>
  <si>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</si>
  <si>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</si>
  <si>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</si>
  <si>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</si>
  <si>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</si>
  <si>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допрлнительного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</si>
  <si>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</si>
  <si>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</si>
  <si>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</si>
  <si>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</si>
  <si>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</si>
  <si>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</si>
  <si>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Субвенция  на осуществление государственных полномочий по расчету и предоставлению дотаций поселениям</t>
  </si>
  <si>
    <t>Субвенция на предоставление мер социальной поддержки по оплате коммунальных услуг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</si>
  <si>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</si>
  <si>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</si>
  <si>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2 02 49999 05 0000 150</t>
  </si>
  <si>
    <t>Иные межбюджетные трансферты га финансовую поддержку  территориального общественного самоуправления посредством  республиканского конкурса "Лучшее территориальное общественное самоуправление"</t>
  </si>
  <si>
    <t>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</si>
  <si>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</si>
  <si>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2 02 45303 05 0000 150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</si>
  <si>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</si>
  <si>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 xml:space="preserve">Иные межбюджетные трансферты на cоздание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</t>
  </si>
  <si>
    <t>Приложение 3</t>
  </si>
  <si>
    <t>к Решению Совета депутатов МО "Кабанский район"</t>
  </si>
  <si>
    <t>"О бюджете МО "Кабанский район" на 2024 год</t>
  </si>
  <si>
    <t xml:space="preserve"> и на плановый период  2025 и 2026 годов"</t>
  </si>
  <si>
    <t xml:space="preserve">Субсидии на государственную поддержку отрасли культуры </t>
  </si>
  <si>
    <t xml:space="preserve">Субсидии на обеспечение профессиональной переподготовки, повышения квалификации лиц, замещающих выборные муниципальные должности, и муниципальных служащих </t>
  </si>
  <si>
    <t>Субсидия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</si>
  <si>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Субсидия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</si>
  <si>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2 02 40014 05 0000 150</t>
  </si>
  <si>
    <t>Межбюджетные трансферты, передаваемые из бюджетов поселений на осуществления части полномочий по решению вопросов местного значения в соответствии с заключенными соглашениями</t>
  </si>
  <si>
    <t>от 21.12.2023 года № 87</t>
  </si>
  <si>
    <t xml:space="preserve">Субсидии на обеспечение комплексного развития сельских территорий </t>
  </si>
  <si>
    <t>изм. на 12.04.2024</t>
  </si>
  <si>
    <t>Приложение 1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</si>
  <si>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</si>
  <si>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</si>
  <si>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</si>
  <si>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</si>
  <si>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</si>
  <si>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Дотация на поддержку мер по обеспечению сбалансированности местных бюджетов</t>
  </si>
  <si>
    <t xml:space="preserve"> 2 02 15002 05 0000 150</t>
  </si>
  <si>
    <t>2 02 25467 05 0000 150</t>
  </si>
  <si>
    <t xml:space="preserve">Субсидия на обеспечение развития и укрепления материально-технической базы домов культуры в населенных пунктов с числом жителей до 50 тысяч человек </t>
  </si>
  <si>
    <t>Субсидия на реализацию мероприятий по обеспечению жильем молодых семей</t>
  </si>
  <si>
    <t>Субсидии на развитие сети учреждений культурно-досугового типа (ФБ)</t>
  </si>
  <si>
    <t>Субсидия на мероприятие по развитию сети учреждений культурно-досугового типа (РБ)</t>
  </si>
  <si>
    <t>Иные межбюджетные трансферты бюджетам муниципальных районов (городских округов) на финансовое обеспечение  расходных обязательств, связанных с решением первоочередных вопросов местного значения на 2024 год</t>
  </si>
  <si>
    <t>2 02 25599 05 0000 150</t>
  </si>
  <si>
    <t>Субсидия на подготовку проектов межевания земельных участков и на проведение кадастровых работ</t>
  </si>
  <si>
    <t>Иные межбюджетные трансферты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</si>
  <si>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r>
      <t xml:space="preserve"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 </t>
    </r>
    <r>
      <rPr>
        <i/>
        <sz val="12"/>
        <rFont val="Times New Roman"/>
        <family val="1"/>
        <charset val="204"/>
      </rPr>
      <t>на ремонт дорог в ГП и СП: МО СП: «Кабанское», «Корсаковское», «Оймурское», «Посольское», «Ранжуровское», «Танхойское», «Шергинское»</t>
    </r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</si>
  <si>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</si>
  <si>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</si>
  <si>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</si>
  <si>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</si>
  <si>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</si>
  <si>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</si>
  <si>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</si>
  <si>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</si>
  <si>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2 02 25576 05 0000 150</t>
  </si>
  <si>
    <t>2 02 25424 05 0000 150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</si>
  <si>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</si>
  <si>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от 12.04.2024 года № 104</t>
  </si>
  <si>
    <t>изм. на 05.06.2024</t>
  </si>
  <si>
    <t>2024 год
на 12.04.2024</t>
  </si>
  <si>
    <t>2 02 25081 05 0000 150</t>
  </si>
  <si>
    <t>Субсидии на государственную поддержку организаций, входящих в систему спортивной подготовки</t>
  </si>
  <si>
    <t xml:space="preserve"> от 05.06.2024 года № _____</t>
  </si>
  <si>
    <t>2024 год на 05.06.2024</t>
  </si>
  <si>
    <t>изм. на 08.07.2024</t>
  </si>
  <si>
    <t>Иные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</si>
  <si>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2</t>
  </si>
  <si>
    <t xml:space="preserve"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 </t>
  </si>
  <si>
    <t xml:space="preserve"> от 08.07.2024 года № 130</t>
  </si>
  <si>
    <t xml:space="preserve"> от 27.09.2024 года № _____</t>
  </si>
  <si>
    <t>изм. на 27.09.2024</t>
  </si>
  <si>
    <t>на 08.07.2024 год</t>
  </si>
  <si>
    <t xml:space="preserve"> 2 02 19999 05 0000 150</t>
  </si>
  <si>
    <t>Иные межбюджетные трансферты за достижение показателей деятельности органов исполнительной власти Республики Бурятия (муниципальные команды)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</si>
  <si>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</si>
  <si>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</si>
  <si>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Дотация по итогам республиканского конкурса "На лучшую организацию работы представительного органа муниципального района и городского округа»</t>
  </si>
  <si>
    <t>изм. на 23.10.2024</t>
  </si>
  <si>
    <t xml:space="preserve"> от 23.10.2024 года № 145</t>
  </si>
  <si>
    <t>изм. на 22.11.2024</t>
  </si>
  <si>
    <t>2 02 25505 05 0000 150</t>
  </si>
  <si>
    <t>Субсидия бюджетам муниципальных образований на благоустройство территорий, прилегающих к местам туристского показа в муниципальных образованиях в Республике Бурятия</t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</si>
  <si>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(Капитальный ремонт автомобильной дороги от ул. Рабочая до местности «Ковш» в с. Выдрино Кабанского района Республики Бурятия, в т.ч. разработка проектной и рабочей документации)</t>
  </si>
  <si>
    <t>Субсидии бюджетам муниципальных районов на реализацияю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(Поставка и монтаж сливной станции и приемных накопительных резервуаров для очистных сооружений в с. Выдрино Кабанского района Республики Бурятия)</t>
  </si>
  <si>
    <t xml:space="preserve"> от 22.11.2024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</si>
</sst>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#,##0.00000"/>
    <numFmt numFmtId="167" formatCode="#,##0.00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5"/>
      <name val="Times New Roman"/>
      <family val="1"/>
    </font>
    <font>
      <b/>
      <i/>
      <sz val="15"/>
      <name val="Times New Roman"/>
      <family val="1"/>
      <charset val="204"/>
    </font>
    <font>
      <b/>
      <i/>
      <sz val="15"/>
      <name val="Times New Roman"/>
      <family val="1"/>
    </font>
    <font>
      <b/>
      <i/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5"/>
      <color rgb="FFFF0000"/>
      <name val="Times New Roman"/>
      <family val="1"/>
    </font>
    <font>
      <sz val="12"/>
      <color rgb="FFFF0000"/>
      <name val="Times New Roman"/>
      <family val="1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</font>
    <font>
      <b/>
      <i/>
      <sz val="12"/>
      <color rgb="FF0000FF"/>
      <name val="Times New Roman"/>
      <family val="1"/>
      <charset val="204"/>
    </font>
    <font>
      <b/>
      <i/>
      <sz val="15"/>
      <color rgb="FF0000FF"/>
      <name val="Times New Roman"/>
      <family val="1"/>
      <charset val="204"/>
    </font>
    <font>
      <i/>
      <sz val="15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5"/>
      <color theme="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5"/>
      <name val="Times New Roman"/>
      <family val="1"/>
      <charset val="204"/>
    </font>
    <font>
      <i/>
      <sz val="15"/>
      <name val="Times New Roman"/>
      <family val="1"/>
    </font>
    <font>
      <sz val="15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 applyBorder="0" applyProtection="0"/>
  </cellStyleXfs>
  <cellXfs count="101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4" fontId="5" fillId="0" borderId="0" xfId="2" applyNumberFormat="1" applyFont="1" applyAlignment="1">
      <alignment horizontal="center" vertical="center"/>
    </xf>
    <xf numFmtId="0" fontId="4" fillId="0" borderId="0" xfId="2" applyFont="1"/>
    <xf numFmtId="0" fontId="3" fillId="0" borderId="0" xfId="2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2" fillId="0" borderId="0" xfId="2"/>
    <xf numFmtId="165" fontId="11" fillId="2" borderId="3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0" fontId="10" fillId="0" borderId="0" xfId="2" applyFont="1"/>
    <xf numFmtId="0" fontId="14" fillId="0" borderId="0" xfId="2" applyFont="1"/>
    <xf numFmtId="165" fontId="16" fillId="2" borderId="3" xfId="0" applyNumberFormat="1" applyFont="1" applyFill="1" applyBorder="1" applyAlignment="1">
      <alignment horizontal="center" vertical="center" wrapText="1"/>
    </xf>
    <xf numFmtId="0" fontId="5" fillId="0" borderId="0" xfId="2" applyFont="1"/>
    <xf numFmtId="165" fontId="11" fillId="2" borderId="3" xfId="1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165" fontId="4" fillId="2" borderId="0" xfId="2" applyNumberFormat="1" applyFont="1" applyFill="1" applyAlignment="1">
      <alignment horizontal="right" vertical="center"/>
    </xf>
    <xf numFmtId="165" fontId="4" fillId="2" borderId="0" xfId="2" applyNumberFormat="1" applyFont="1" applyFill="1" applyAlignment="1">
      <alignment horizontal="right" vertical="top"/>
    </xf>
    <xf numFmtId="165" fontId="4" fillId="2" borderId="0" xfId="2" applyNumberFormat="1" applyFont="1" applyFill="1" applyAlignment="1">
      <alignment horizontal="right"/>
    </xf>
    <xf numFmtId="0" fontId="4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3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0" fontId="23" fillId="0" borderId="0" xfId="2" applyFont="1"/>
    <xf numFmtId="4" fontId="23" fillId="0" borderId="0" xfId="2" applyNumberFormat="1" applyFont="1" applyAlignment="1">
      <alignment horizontal="center" vertical="center"/>
    </xf>
    <xf numFmtId="165" fontId="22" fillId="2" borderId="3" xfId="0" applyNumberFormat="1" applyFont="1" applyFill="1" applyBorder="1" applyAlignment="1">
      <alignment horizontal="center" vertical="center" wrapText="1"/>
    </xf>
    <xf numFmtId="165" fontId="21" fillId="2" borderId="3" xfId="0" applyNumberFormat="1" applyFont="1" applyFill="1" applyBorder="1" applyAlignment="1">
      <alignment horizontal="center" vertical="center" wrapText="1"/>
    </xf>
    <xf numFmtId="165" fontId="22" fillId="2" borderId="3" xfId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top"/>
    </xf>
    <xf numFmtId="0" fontId="4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166" fontId="22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2" fontId="11" fillId="2" borderId="3" xfId="1" applyNumberFormat="1" applyFont="1" applyFill="1" applyBorder="1" applyAlignment="1">
      <alignment horizontal="center" vertical="center" wrapText="1"/>
    </xf>
    <xf numFmtId="166" fontId="21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5" fontId="26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24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3" fillId="0" borderId="0" xfId="2" applyFont="1"/>
    <xf numFmtId="0" fontId="7" fillId="0" borderId="0" xfId="2" applyFont="1"/>
    <xf numFmtId="4" fontId="9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1" fillId="2" borderId="3" xfId="1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left" vertical="center" wrapText="1"/>
    </xf>
    <xf numFmtId="4" fontId="26" fillId="2" borderId="3" xfId="0" applyNumberFormat="1" applyFont="1" applyFill="1" applyBorder="1" applyAlignment="1">
      <alignment horizontal="center" vertical="center" wrapText="1"/>
    </xf>
    <xf numFmtId="166" fontId="27" fillId="2" borderId="3" xfId="0" applyNumberFormat="1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0" fontId="29" fillId="2" borderId="3" xfId="0" applyFont="1" applyFill="1" applyBorder="1" applyAlignment="1">
      <alignment horizontal="left" vertical="top" wrapText="1"/>
    </xf>
    <xf numFmtId="166" fontId="9" fillId="2" borderId="3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1" fillId="2" borderId="3" xfId="0" applyNumberFormat="1" applyFont="1" applyFill="1" applyBorder="1" applyAlignment="1">
      <alignment horizontal="center" vertical="center" wrapText="1"/>
    </xf>
    <xf numFmtId="166" fontId="13" fillId="2" borderId="3" xfId="0" applyNumberFormat="1" applyFont="1" applyFill="1" applyBorder="1" applyAlignment="1">
      <alignment horizontal="center" vertical="center" wrapText="1"/>
    </xf>
    <xf numFmtId="166" fontId="16" fillId="2" borderId="3" xfId="0" applyNumberFormat="1" applyFont="1" applyFill="1" applyBorder="1" applyAlignment="1">
      <alignment horizontal="center" vertical="center" wrapText="1"/>
    </xf>
    <xf numFmtId="166" fontId="28" fillId="2" borderId="3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165" fontId="27" fillId="2" borderId="3" xfId="0" applyNumberFormat="1" applyFont="1" applyFill="1" applyBorder="1" applyAlignment="1">
      <alignment horizontal="center" vertical="center" wrapText="1"/>
    </xf>
    <xf numFmtId="165" fontId="28" fillId="2" borderId="3" xfId="0" applyNumberFormat="1" applyFont="1" applyFill="1" applyBorder="1" applyAlignment="1">
      <alignment horizontal="right" vertical="center" wrapText="1"/>
    </xf>
    <xf numFmtId="167" fontId="20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H148"/>
  <sheetViews>
    <sheetView tabSelected="1" view="pageBreakPreview" zoomScale="70" zoomScaleNormal="89" zoomScaleSheetLayoutView="70" workbookViewId="0">
      <selection activeCell="P8" sqref="P8"/>
    </sheetView>
  </sheetViews>
  <sheetFormatPr defaultRowHeight="15.75" x14ac:dyDescent="0.25"/>
  <cols>
    <col min="1" max="1" width="8.85546875" style="21" customWidth="1"/>
    <col min="2" max="2" width="27" style="2" customWidth="1"/>
    <col min="3" max="3" width="128.140625" style="3" customWidth="1"/>
    <col min="4" max="4" width="26.7109375" style="19" hidden="1" customWidth="1"/>
    <col min="5" max="5" width="27.140625" style="34" hidden="1" customWidth="1"/>
    <col min="6" max="6" width="27.140625" style="5" hidden="1" customWidth="1"/>
    <col min="7" max="7" width="27.140625" style="34" hidden="1" customWidth="1"/>
    <col min="8" max="8" width="25.140625" style="34" hidden="1" customWidth="1"/>
    <col min="9" max="9" width="27.140625" style="34" hidden="1" customWidth="1"/>
    <col min="10" max="10" width="23" style="5" hidden="1" customWidth="1"/>
    <col min="11" max="11" width="21.85546875" style="34" hidden="1" customWidth="1"/>
    <col min="12" max="12" width="21.7109375" style="5" hidden="1" customWidth="1"/>
    <col min="13" max="13" width="28.42578125" style="5" hidden="1" customWidth="1"/>
    <col min="14" max="14" width="32.5703125" style="5" hidden="1" customWidth="1"/>
    <col min="15" max="15" width="24.42578125" style="5" hidden="1" customWidth="1"/>
    <col min="16" max="16" width="25.28515625" style="5" customWidth="1"/>
    <col min="17" max="236" width="9.140625" style="5"/>
    <col min="237" max="237" width="6.85546875" style="5" customWidth="1"/>
    <col min="238" max="238" width="27.85546875" style="5" customWidth="1"/>
    <col min="239" max="239" width="143.140625" style="5" customWidth="1"/>
    <col min="240" max="241" width="17" style="5" customWidth="1"/>
    <col min="242" max="492" width="9.140625" style="5"/>
    <col min="493" max="493" width="6.85546875" style="5" customWidth="1"/>
    <col min="494" max="494" width="27.85546875" style="5" customWidth="1"/>
    <col min="495" max="495" width="143.140625" style="5" customWidth="1"/>
    <col min="496" max="497" width="17" style="5" customWidth="1"/>
    <col min="498" max="748" width="9.140625" style="5"/>
    <col min="749" max="749" width="6.85546875" style="5" customWidth="1"/>
    <col min="750" max="750" width="27.85546875" style="5" customWidth="1"/>
    <col min="751" max="751" width="143.140625" style="5" customWidth="1"/>
    <col min="752" max="753" width="17" style="5" customWidth="1"/>
    <col min="754" max="1004" width="9.140625" style="5"/>
    <col min="1005" max="1005" width="6.85546875" style="5" customWidth="1"/>
    <col min="1006" max="1006" width="27.85546875" style="5" customWidth="1"/>
    <col min="1007" max="1007" width="143.140625" style="5" customWidth="1"/>
    <col min="1008" max="1009" width="17" style="5" customWidth="1"/>
    <col min="1010" max="1260" width="9.140625" style="5"/>
    <col min="1261" max="1261" width="6.85546875" style="5" customWidth="1"/>
    <col min="1262" max="1262" width="27.85546875" style="5" customWidth="1"/>
    <col min="1263" max="1263" width="143.140625" style="5" customWidth="1"/>
    <col min="1264" max="1265" width="17" style="5" customWidth="1"/>
    <col min="1266" max="1516" width="9.140625" style="5"/>
    <col min="1517" max="1517" width="6.85546875" style="5" customWidth="1"/>
    <col min="1518" max="1518" width="27.85546875" style="5" customWidth="1"/>
    <col min="1519" max="1519" width="143.140625" style="5" customWidth="1"/>
    <col min="1520" max="1521" width="17" style="5" customWidth="1"/>
    <col min="1522" max="1772" width="9.140625" style="5"/>
    <col min="1773" max="1773" width="6.85546875" style="5" customWidth="1"/>
    <col min="1774" max="1774" width="27.85546875" style="5" customWidth="1"/>
    <col min="1775" max="1775" width="143.140625" style="5" customWidth="1"/>
    <col min="1776" max="1777" width="17" style="5" customWidth="1"/>
    <col min="1778" max="2028" width="9.140625" style="5"/>
    <col min="2029" max="2029" width="6.85546875" style="5" customWidth="1"/>
    <col min="2030" max="2030" width="27.85546875" style="5" customWidth="1"/>
    <col min="2031" max="2031" width="143.140625" style="5" customWidth="1"/>
    <col min="2032" max="2033" width="17" style="5" customWidth="1"/>
    <col min="2034" max="2284" width="9.140625" style="5"/>
    <col min="2285" max="2285" width="6.85546875" style="5" customWidth="1"/>
    <col min="2286" max="2286" width="27.85546875" style="5" customWidth="1"/>
    <col min="2287" max="2287" width="143.140625" style="5" customWidth="1"/>
    <col min="2288" max="2289" width="17" style="5" customWidth="1"/>
    <col min="2290" max="2540" width="9.140625" style="5"/>
    <col min="2541" max="2541" width="6.85546875" style="5" customWidth="1"/>
    <col min="2542" max="2542" width="27.85546875" style="5" customWidth="1"/>
    <col min="2543" max="2543" width="143.140625" style="5" customWidth="1"/>
    <col min="2544" max="2545" width="17" style="5" customWidth="1"/>
    <col min="2546" max="2796" width="9.140625" style="5"/>
    <col min="2797" max="2797" width="6.85546875" style="5" customWidth="1"/>
    <col min="2798" max="2798" width="27.85546875" style="5" customWidth="1"/>
    <col min="2799" max="2799" width="143.140625" style="5" customWidth="1"/>
    <col min="2800" max="2801" width="17" style="5" customWidth="1"/>
    <col min="2802" max="3052" width="9.140625" style="5"/>
    <col min="3053" max="3053" width="6.85546875" style="5" customWidth="1"/>
    <col min="3054" max="3054" width="27.85546875" style="5" customWidth="1"/>
    <col min="3055" max="3055" width="143.140625" style="5" customWidth="1"/>
    <col min="3056" max="3057" width="17" style="5" customWidth="1"/>
    <col min="3058" max="3308" width="9.140625" style="5"/>
    <col min="3309" max="3309" width="6.85546875" style="5" customWidth="1"/>
    <col min="3310" max="3310" width="27.85546875" style="5" customWidth="1"/>
    <col min="3311" max="3311" width="143.140625" style="5" customWidth="1"/>
    <col min="3312" max="3313" width="17" style="5" customWidth="1"/>
    <col min="3314" max="3564" width="9.140625" style="5"/>
    <col min="3565" max="3565" width="6.85546875" style="5" customWidth="1"/>
    <col min="3566" max="3566" width="27.85546875" style="5" customWidth="1"/>
    <col min="3567" max="3567" width="143.140625" style="5" customWidth="1"/>
    <col min="3568" max="3569" width="17" style="5" customWidth="1"/>
    <col min="3570" max="3820" width="9.140625" style="5"/>
    <col min="3821" max="3821" width="6.85546875" style="5" customWidth="1"/>
    <col min="3822" max="3822" width="27.85546875" style="5" customWidth="1"/>
    <col min="3823" max="3823" width="143.140625" style="5" customWidth="1"/>
    <col min="3824" max="3825" width="17" style="5" customWidth="1"/>
    <col min="3826" max="4076" width="9.140625" style="5"/>
    <col min="4077" max="4077" width="6.85546875" style="5" customWidth="1"/>
    <col min="4078" max="4078" width="27.85546875" style="5" customWidth="1"/>
    <col min="4079" max="4079" width="143.140625" style="5" customWidth="1"/>
    <col min="4080" max="4081" width="17" style="5" customWidth="1"/>
    <col min="4082" max="4332" width="9.140625" style="5"/>
    <col min="4333" max="4333" width="6.85546875" style="5" customWidth="1"/>
    <col min="4334" max="4334" width="27.85546875" style="5" customWidth="1"/>
    <col min="4335" max="4335" width="143.140625" style="5" customWidth="1"/>
    <col min="4336" max="4337" width="17" style="5" customWidth="1"/>
    <col min="4338" max="4588" width="9.140625" style="5"/>
    <col min="4589" max="4589" width="6.85546875" style="5" customWidth="1"/>
    <col min="4590" max="4590" width="27.85546875" style="5" customWidth="1"/>
    <col min="4591" max="4591" width="143.140625" style="5" customWidth="1"/>
    <col min="4592" max="4593" width="17" style="5" customWidth="1"/>
    <col min="4594" max="4844" width="9.140625" style="5"/>
    <col min="4845" max="4845" width="6.85546875" style="5" customWidth="1"/>
    <col min="4846" max="4846" width="27.85546875" style="5" customWidth="1"/>
    <col min="4847" max="4847" width="143.140625" style="5" customWidth="1"/>
    <col min="4848" max="4849" width="17" style="5" customWidth="1"/>
    <col min="4850" max="5100" width="9.140625" style="5"/>
    <col min="5101" max="5101" width="6.85546875" style="5" customWidth="1"/>
    <col min="5102" max="5102" width="27.85546875" style="5" customWidth="1"/>
    <col min="5103" max="5103" width="143.140625" style="5" customWidth="1"/>
    <col min="5104" max="5105" width="17" style="5" customWidth="1"/>
    <col min="5106" max="5356" width="9.140625" style="5"/>
    <col min="5357" max="5357" width="6.85546875" style="5" customWidth="1"/>
    <col min="5358" max="5358" width="27.85546875" style="5" customWidth="1"/>
    <col min="5359" max="5359" width="143.140625" style="5" customWidth="1"/>
    <col min="5360" max="5361" width="17" style="5" customWidth="1"/>
    <col min="5362" max="5612" width="9.140625" style="5"/>
    <col min="5613" max="5613" width="6.85546875" style="5" customWidth="1"/>
    <col min="5614" max="5614" width="27.85546875" style="5" customWidth="1"/>
    <col min="5615" max="5615" width="143.140625" style="5" customWidth="1"/>
    <col min="5616" max="5617" width="17" style="5" customWidth="1"/>
    <col min="5618" max="5868" width="9.140625" style="5"/>
    <col min="5869" max="5869" width="6.85546875" style="5" customWidth="1"/>
    <col min="5870" max="5870" width="27.85546875" style="5" customWidth="1"/>
    <col min="5871" max="5871" width="143.140625" style="5" customWidth="1"/>
    <col min="5872" max="5873" width="17" style="5" customWidth="1"/>
    <col min="5874" max="6124" width="9.140625" style="5"/>
    <col min="6125" max="6125" width="6.85546875" style="5" customWidth="1"/>
    <col min="6126" max="6126" width="27.85546875" style="5" customWidth="1"/>
    <col min="6127" max="6127" width="143.140625" style="5" customWidth="1"/>
    <col min="6128" max="6129" width="17" style="5" customWidth="1"/>
    <col min="6130" max="6380" width="9.140625" style="5"/>
    <col min="6381" max="6381" width="6.85546875" style="5" customWidth="1"/>
    <col min="6382" max="6382" width="27.85546875" style="5" customWidth="1"/>
    <col min="6383" max="6383" width="143.140625" style="5" customWidth="1"/>
    <col min="6384" max="6385" width="17" style="5" customWidth="1"/>
    <col min="6386" max="6636" width="9.140625" style="5"/>
    <col min="6637" max="6637" width="6.85546875" style="5" customWidth="1"/>
    <col min="6638" max="6638" width="27.85546875" style="5" customWidth="1"/>
    <col min="6639" max="6639" width="143.140625" style="5" customWidth="1"/>
    <col min="6640" max="6641" width="17" style="5" customWidth="1"/>
    <col min="6642" max="6892" width="9.140625" style="5"/>
    <col min="6893" max="6893" width="6.85546875" style="5" customWidth="1"/>
    <col min="6894" max="6894" width="27.85546875" style="5" customWidth="1"/>
    <col min="6895" max="6895" width="143.140625" style="5" customWidth="1"/>
    <col min="6896" max="6897" width="17" style="5" customWidth="1"/>
    <col min="6898" max="7148" width="9.140625" style="5"/>
    <col min="7149" max="7149" width="6.85546875" style="5" customWidth="1"/>
    <col min="7150" max="7150" width="27.85546875" style="5" customWidth="1"/>
    <col min="7151" max="7151" width="143.140625" style="5" customWidth="1"/>
    <col min="7152" max="7153" width="17" style="5" customWidth="1"/>
    <col min="7154" max="7404" width="9.140625" style="5"/>
    <col min="7405" max="7405" width="6.85546875" style="5" customWidth="1"/>
    <col min="7406" max="7406" width="27.85546875" style="5" customWidth="1"/>
    <col min="7407" max="7407" width="143.140625" style="5" customWidth="1"/>
    <col min="7408" max="7409" width="17" style="5" customWidth="1"/>
    <col min="7410" max="7660" width="9.140625" style="5"/>
    <col min="7661" max="7661" width="6.85546875" style="5" customWidth="1"/>
    <col min="7662" max="7662" width="27.85546875" style="5" customWidth="1"/>
    <col min="7663" max="7663" width="143.140625" style="5" customWidth="1"/>
    <col min="7664" max="7665" width="17" style="5" customWidth="1"/>
    <col min="7666" max="7916" width="9.140625" style="5"/>
    <col min="7917" max="7917" width="6.85546875" style="5" customWidth="1"/>
    <col min="7918" max="7918" width="27.85546875" style="5" customWidth="1"/>
    <col min="7919" max="7919" width="143.140625" style="5" customWidth="1"/>
    <col min="7920" max="7921" width="17" style="5" customWidth="1"/>
    <col min="7922" max="8172" width="9.140625" style="5"/>
    <col min="8173" max="8173" width="6.85546875" style="5" customWidth="1"/>
    <col min="8174" max="8174" width="27.85546875" style="5" customWidth="1"/>
    <col min="8175" max="8175" width="143.140625" style="5" customWidth="1"/>
    <col min="8176" max="8177" width="17" style="5" customWidth="1"/>
    <col min="8178" max="8428" width="9.140625" style="5"/>
    <col min="8429" max="8429" width="6.85546875" style="5" customWidth="1"/>
    <col min="8430" max="8430" width="27.85546875" style="5" customWidth="1"/>
    <col min="8431" max="8431" width="143.140625" style="5" customWidth="1"/>
    <col min="8432" max="8433" width="17" style="5" customWidth="1"/>
    <col min="8434" max="8684" width="9.140625" style="5"/>
    <col min="8685" max="8685" width="6.85546875" style="5" customWidth="1"/>
    <col min="8686" max="8686" width="27.85546875" style="5" customWidth="1"/>
    <col min="8687" max="8687" width="143.140625" style="5" customWidth="1"/>
    <col min="8688" max="8689" width="17" style="5" customWidth="1"/>
    <col min="8690" max="8940" width="9.140625" style="5"/>
    <col min="8941" max="8941" width="6.85546875" style="5" customWidth="1"/>
    <col min="8942" max="8942" width="27.85546875" style="5" customWidth="1"/>
    <col min="8943" max="8943" width="143.140625" style="5" customWidth="1"/>
    <col min="8944" max="8945" width="17" style="5" customWidth="1"/>
    <col min="8946" max="9196" width="9.140625" style="5"/>
    <col min="9197" max="9197" width="6.85546875" style="5" customWidth="1"/>
    <col min="9198" max="9198" width="27.85546875" style="5" customWidth="1"/>
    <col min="9199" max="9199" width="143.140625" style="5" customWidth="1"/>
    <col min="9200" max="9201" width="17" style="5" customWidth="1"/>
    <col min="9202" max="9452" width="9.140625" style="5"/>
    <col min="9453" max="9453" width="6.85546875" style="5" customWidth="1"/>
    <col min="9454" max="9454" width="27.85546875" style="5" customWidth="1"/>
    <col min="9455" max="9455" width="143.140625" style="5" customWidth="1"/>
    <col min="9456" max="9457" width="17" style="5" customWidth="1"/>
    <col min="9458" max="9708" width="9.140625" style="5"/>
    <col min="9709" max="9709" width="6.85546875" style="5" customWidth="1"/>
    <col min="9710" max="9710" width="27.85546875" style="5" customWidth="1"/>
    <col min="9711" max="9711" width="143.140625" style="5" customWidth="1"/>
    <col min="9712" max="9713" width="17" style="5" customWidth="1"/>
    <col min="9714" max="9964" width="9.140625" style="5"/>
    <col min="9965" max="9965" width="6.85546875" style="5" customWidth="1"/>
    <col min="9966" max="9966" width="27.85546875" style="5" customWidth="1"/>
    <col min="9967" max="9967" width="143.140625" style="5" customWidth="1"/>
    <col min="9968" max="9969" width="17" style="5" customWidth="1"/>
    <col min="9970" max="10220" width="9.140625" style="5"/>
    <col min="10221" max="10221" width="6.85546875" style="5" customWidth="1"/>
    <col min="10222" max="10222" width="27.85546875" style="5" customWidth="1"/>
    <col min="10223" max="10223" width="143.140625" style="5" customWidth="1"/>
    <col min="10224" max="10225" width="17" style="5" customWidth="1"/>
    <col min="10226" max="10476" width="9.140625" style="5"/>
    <col min="10477" max="10477" width="6.85546875" style="5" customWidth="1"/>
    <col min="10478" max="10478" width="27.85546875" style="5" customWidth="1"/>
    <col min="10479" max="10479" width="143.140625" style="5" customWidth="1"/>
    <col min="10480" max="10481" width="17" style="5" customWidth="1"/>
    <col min="10482" max="10732" width="9.140625" style="5"/>
    <col min="10733" max="10733" width="6.85546875" style="5" customWidth="1"/>
    <col min="10734" max="10734" width="27.85546875" style="5" customWidth="1"/>
    <col min="10735" max="10735" width="143.140625" style="5" customWidth="1"/>
    <col min="10736" max="10737" width="17" style="5" customWidth="1"/>
    <col min="10738" max="10988" width="9.140625" style="5"/>
    <col min="10989" max="10989" width="6.85546875" style="5" customWidth="1"/>
    <col min="10990" max="10990" width="27.85546875" style="5" customWidth="1"/>
    <col min="10991" max="10991" width="143.140625" style="5" customWidth="1"/>
    <col min="10992" max="10993" width="17" style="5" customWidth="1"/>
    <col min="10994" max="11244" width="9.140625" style="5"/>
    <col min="11245" max="11245" width="6.85546875" style="5" customWidth="1"/>
    <col min="11246" max="11246" width="27.85546875" style="5" customWidth="1"/>
    <col min="11247" max="11247" width="143.140625" style="5" customWidth="1"/>
    <col min="11248" max="11249" width="17" style="5" customWidth="1"/>
    <col min="11250" max="11500" width="9.140625" style="5"/>
    <col min="11501" max="11501" width="6.85546875" style="5" customWidth="1"/>
    <col min="11502" max="11502" width="27.85546875" style="5" customWidth="1"/>
    <col min="11503" max="11503" width="143.140625" style="5" customWidth="1"/>
    <col min="11504" max="11505" width="17" style="5" customWidth="1"/>
    <col min="11506" max="11756" width="9.140625" style="5"/>
    <col min="11757" max="11757" width="6.85546875" style="5" customWidth="1"/>
    <col min="11758" max="11758" width="27.85546875" style="5" customWidth="1"/>
    <col min="11759" max="11759" width="143.140625" style="5" customWidth="1"/>
    <col min="11760" max="11761" width="17" style="5" customWidth="1"/>
    <col min="11762" max="12012" width="9.140625" style="5"/>
    <col min="12013" max="12013" width="6.85546875" style="5" customWidth="1"/>
    <col min="12014" max="12014" width="27.85546875" style="5" customWidth="1"/>
    <col min="12015" max="12015" width="143.140625" style="5" customWidth="1"/>
    <col min="12016" max="12017" width="17" style="5" customWidth="1"/>
    <col min="12018" max="12268" width="9.140625" style="5"/>
    <col min="12269" max="12269" width="6.85546875" style="5" customWidth="1"/>
    <col min="12270" max="12270" width="27.85546875" style="5" customWidth="1"/>
    <col min="12271" max="12271" width="143.140625" style="5" customWidth="1"/>
    <col min="12272" max="12273" width="17" style="5" customWidth="1"/>
    <col min="12274" max="12524" width="9.140625" style="5"/>
    <col min="12525" max="12525" width="6.85546875" style="5" customWidth="1"/>
    <col min="12526" max="12526" width="27.85546875" style="5" customWidth="1"/>
    <col min="12527" max="12527" width="143.140625" style="5" customWidth="1"/>
    <col min="12528" max="12529" width="17" style="5" customWidth="1"/>
    <col min="12530" max="12780" width="9.140625" style="5"/>
    <col min="12781" max="12781" width="6.85546875" style="5" customWidth="1"/>
    <col min="12782" max="12782" width="27.85546875" style="5" customWidth="1"/>
    <col min="12783" max="12783" width="143.140625" style="5" customWidth="1"/>
    <col min="12784" max="12785" width="17" style="5" customWidth="1"/>
    <col min="12786" max="13036" width="9.140625" style="5"/>
    <col min="13037" max="13037" width="6.85546875" style="5" customWidth="1"/>
    <col min="13038" max="13038" width="27.85546875" style="5" customWidth="1"/>
    <col min="13039" max="13039" width="143.140625" style="5" customWidth="1"/>
    <col min="13040" max="13041" width="17" style="5" customWidth="1"/>
    <col min="13042" max="13292" width="9.140625" style="5"/>
    <col min="13293" max="13293" width="6.85546875" style="5" customWidth="1"/>
    <col min="13294" max="13294" width="27.85546875" style="5" customWidth="1"/>
    <col min="13295" max="13295" width="143.140625" style="5" customWidth="1"/>
    <col min="13296" max="13297" width="17" style="5" customWidth="1"/>
    <col min="13298" max="13548" width="9.140625" style="5"/>
    <col min="13549" max="13549" width="6.85546875" style="5" customWidth="1"/>
    <col min="13550" max="13550" width="27.85546875" style="5" customWidth="1"/>
    <col min="13551" max="13551" width="143.140625" style="5" customWidth="1"/>
    <col min="13552" max="13553" width="17" style="5" customWidth="1"/>
    <col min="13554" max="13804" width="9.140625" style="5"/>
    <col min="13805" max="13805" width="6.85546875" style="5" customWidth="1"/>
    <col min="13806" max="13806" width="27.85546875" style="5" customWidth="1"/>
    <col min="13807" max="13807" width="143.140625" style="5" customWidth="1"/>
    <col min="13808" max="13809" width="17" style="5" customWidth="1"/>
    <col min="13810" max="14060" width="9.140625" style="5"/>
    <col min="14061" max="14061" width="6.85546875" style="5" customWidth="1"/>
    <col min="14062" max="14062" width="27.85546875" style="5" customWidth="1"/>
    <col min="14063" max="14063" width="143.140625" style="5" customWidth="1"/>
    <col min="14064" max="14065" width="17" style="5" customWidth="1"/>
    <col min="14066" max="14316" width="9.140625" style="5"/>
    <col min="14317" max="14317" width="6.85546875" style="5" customWidth="1"/>
    <col min="14318" max="14318" width="27.85546875" style="5" customWidth="1"/>
    <col min="14319" max="14319" width="143.140625" style="5" customWidth="1"/>
    <col min="14320" max="14321" width="17" style="5" customWidth="1"/>
    <col min="14322" max="14572" width="9.140625" style="5"/>
    <col min="14573" max="14573" width="6.85546875" style="5" customWidth="1"/>
    <col min="14574" max="14574" width="27.85546875" style="5" customWidth="1"/>
    <col min="14575" max="14575" width="143.140625" style="5" customWidth="1"/>
    <col min="14576" max="14577" width="17" style="5" customWidth="1"/>
    <col min="14578" max="14828" width="9.140625" style="5"/>
    <col min="14829" max="14829" width="6.85546875" style="5" customWidth="1"/>
    <col min="14830" max="14830" width="27.85546875" style="5" customWidth="1"/>
    <col min="14831" max="14831" width="143.140625" style="5" customWidth="1"/>
    <col min="14832" max="14833" width="17" style="5" customWidth="1"/>
    <col min="14834" max="15084" width="9.140625" style="5"/>
    <col min="15085" max="15085" width="6.85546875" style="5" customWidth="1"/>
    <col min="15086" max="15086" width="27.85546875" style="5" customWidth="1"/>
    <col min="15087" max="15087" width="143.140625" style="5" customWidth="1"/>
    <col min="15088" max="15089" width="17" style="5" customWidth="1"/>
    <col min="15090" max="15340" width="9.140625" style="5"/>
    <col min="15341" max="15341" width="6.85546875" style="5" customWidth="1"/>
    <col min="15342" max="15342" width="27.85546875" style="5" customWidth="1"/>
    <col min="15343" max="15343" width="143.140625" style="5" customWidth="1"/>
    <col min="15344" max="15345" width="17" style="5" customWidth="1"/>
    <col min="15346" max="15596" width="9.140625" style="5"/>
    <col min="15597" max="15597" width="6.85546875" style="5" customWidth="1"/>
    <col min="15598" max="15598" width="27.85546875" style="5" customWidth="1"/>
    <col min="15599" max="15599" width="143.140625" style="5" customWidth="1"/>
    <col min="15600" max="15601" width="17" style="5" customWidth="1"/>
    <col min="15602" max="15852" width="9.140625" style="5"/>
    <col min="15853" max="15853" width="6.85546875" style="5" customWidth="1"/>
    <col min="15854" max="15854" width="27.85546875" style="5" customWidth="1"/>
    <col min="15855" max="15855" width="143.140625" style="5" customWidth="1"/>
    <col min="15856" max="15857" width="17" style="5" customWidth="1"/>
    <col min="15858" max="16108" width="9.140625" style="5"/>
    <col min="16109" max="16109" width="6.85546875" style="5" customWidth="1"/>
    <col min="16110" max="16110" width="27.85546875" style="5" customWidth="1"/>
    <col min="16111" max="16111" width="143.140625" style="5" customWidth="1"/>
    <col min="16112" max="16113" width="17" style="5" customWidth="1"/>
    <col min="16114" max="16384" width="9.140625" style="5"/>
  </cols>
  <sheetData>
    <row r="1" spans="1:16" x14ac:dyDescent="0.25">
      <c r="C1" s="5"/>
      <c r="D1" s="5"/>
      <c r="E1" s="5"/>
      <c r="F1" s="39" t="s">
        <v>92</v>
      </c>
      <c r="G1" s="5"/>
      <c r="H1" s="39" t="s">
        <v>92</v>
      </c>
      <c r="I1" s="5"/>
      <c r="J1" s="39" t="s">
        <v>143</v>
      </c>
      <c r="K1" s="5"/>
      <c r="L1" s="39" t="s">
        <v>143</v>
      </c>
      <c r="N1" s="39" t="s">
        <v>143</v>
      </c>
      <c r="P1" s="39" t="s">
        <v>143</v>
      </c>
    </row>
    <row r="2" spans="1:16" x14ac:dyDescent="0.25">
      <c r="C2" s="5"/>
      <c r="D2" s="5"/>
      <c r="E2" s="5"/>
      <c r="F2" s="39" t="s">
        <v>106</v>
      </c>
      <c r="G2" s="5"/>
      <c r="H2" s="39" t="s">
        <v>106</v>
      </c>
      <c r="I2" s="5"/>
      <c r="J2" s="39" t="s">
        <v>106</v>
      </c>
      <c r="K2" s="5"/>
      <c r="L2" s="39" t="s">
        <v>106</v>
      </c>
      <c r="N2" s="39" t="s">
        <v>106</v>
      </c>
      <c r="P2" s="39" t="s">
        <v>106</v>
      </c>
    </row>
    <row r="3" spans="1:16" x14ac:dyDescent="0.25">
      <c r="C3" s="5"/>
      <c r="D3" s="5"/>
      <c r="E3" s="5"/>
      <c r="F3" s="39" t="s">
        <v>107</v>
      </c>
      <c r="G3" s="5"/>
      <c r="H3" s="39" t="s">
        <v>107</v>
      </c>
      <c r="I3" s="5"/>
      <c r="J3" s="39" t="s">
        <v>107</v>
      </c>
      <c r="K3" s="5"/>
      <c r="L3" s="39" t="s">
        <v>107</v>
      </c>
      <c r="N3" s="39" t="s">
        <v>107</v>
      </c>
      <c r="P3" s="39" t="s">
        <v>107</v>
      </c>
    </row>
    <row r="4" spans="1:16" x14ac:dyDescent="0.25">
      <c r="C4" s="5"/>
      <c r="D4" s="5"/>
      <c r="E4" s="5"/>
      <c r="F4" s="39" t="s">
        <v>108</v>
      </c>
      <c r="G4" s="5"/>
      <c r="H4" s="39" t="s">
        <v>108</v>
      </c>
      <c r="I4" s="5"/>
      <c r="J4" s="39" t="s">
        <v>108</v>
      </c>
      <c r="K4" s="5"/>
      <c r="L4" s="39" t="s">
        <v>108</v>
      </c>
      <c r="N4" s="39" t="s">
        <v>108</v>
      </c>
      <c r="P4" s="39" t="s">
        <v>108</v>
      </c>
    </row>
    <row r="5" spans="1:16" x14ac:dyDescent="0.25">
      <c r="C5" s="5"/>
      <c r="D5" s="5"/>
      <c r="E5" s="5"/>
      <c r="F5" s="39" t="s">
        <v>109</v>
      </c>
      <c r="G5" s="5"/>
      <c r="H5" s="39" t="s">
        <v>109</v>
      </c>
      <c r="I5" s="5"/>
      <c r="J5" s="39" t="s">
        <v>109</v>
      </c>
      <c r="K5" s="5"/>
      <c r="L5" s="39" t="s">
        <v>109</v>
      </c>
      <c r="N5" s="39" t="s">
        <v>109</v>
      </c>
      <c r="P5" s="39" t="s">
        <v>109</v>
      </c>
    </row>
    <row r="6" spans="1:16" x14ac:dyDescent="0.25">
      <c r="C6" s="5"/>
      <c r="D6" s="5"/>
      <c r="E6" s="5"/>
      <c r="F6" s="39" t="s">
        <v>110</v>
      </c>
      <c r="G6" s="5"/>
      <c r="H6" s="39" t="s">
        <v>110</v>
      </c>
      <c r="I6" s="5"/>
      <c r="J6" s="39" t="s">
        <v>110</v>
      </c>
      <c r="K6" s="5"/>
      <c r="L6" s="39" t="s">
        <v>110</v>
      </c>
      <c r="N6" s="39" t="s">
        <v>110</v>
      </c>
      <c r="P6" s="39" t="s">
        <v>110</v>
      </c>
    </row>
    <row r="7" spans="1:16" x14ac:dyDescent="0.25">
      <c r="C7" s="5"/>
      <c r="D7" s="5"/>
      <c r="E7" s="5"/>
      <c r="F7" s="39" t="s">
        <v>134</v>
      </c>
      <c r="G7" s="5"/>
      <c r="H7" s="39" t="s">
        <v>139</v>
      </c>
      <c r="I7" s="5"/>
      <c r="J7" s="39" t="s">
        <v>145</v>
      </c>
      <c r="K7" s="5"/>
      <c r="L7" s="39" t="s">
        <v>146</v>
      </c>
      <c r="N7" s="39" t="s">
        <v>155</v>
      </c>
      <c r="P7" s="39" t="s">
        <v>161</v>
      </c>
    </row>
    <row r="8" spans="1:16" x14ac:dyDescent="0.25">
      <c r="C8" s="5"/>
      <c r="D8" s="5"/>
      <c r="E8" s="5"/>
      <c r="F8" s="39"/>
      <c r="G8" s="5"/>
      <c r="H8" s="5"/>
      <c r="I8" s="5"/>
      <c r="J8" s="39"/>
      <c r="K8" s="5"/>
      <c r="L8" s="39"/>
      <c r="N8" s="39"/>
      <c r="P8" s="39"/>
    </row>
    <row r="9" spans="1:16" x14ac:dyDescent="0.25">
      <c r="M9" s="34"/>
    </row>
    <row r="10" spans="1:16" x14ac:dyDescent="0.25">
      <c r="D10" s="22" t="s">
        <v>92</v>
      </c>
      <c r="E10" s="5"/>
      <c r="F10" s="22" t="s">
        <v>105</v>
      </c>
      <c r="G10" s="5"/>
      <c r="H10" s="22" t="s">
        <v>92</v>
      </c>
      <c r="I10" s="5"/>
      <c r="J10" s="22" t="s">
        <v>92</v>
      </c>
      <c r="K10" s="5"/>
      <c r="L10" s="22" t="s">
        <v>92</v>
      </c>
      <c r="N10" s="22" t="s">
        <v>92</v>
      </c>
      <c r="P10" s="22" t="s">
        <v>92</v>
      </c>
    </row>
    <row r="11" spans="1:16" x14ac:dyDescent="0.25">
      <c r="D11" s="23" t="s">
        <v>93</v>
      </c>
      <c r="E11" s="5"/>
      <c r="F11" s="23" t="s">
        <v>93</v>
      </c>
      <c r="G11" s="5"/>
      <c r="H11" s="23" t="s">
        <v>93</v>
      </c>
      <c r="I11" s="5"/>
      <c r="J11" s="23" t="s">
        <v>93</v>
      </c>
      <c r="K11" s="5"/>
      <c r="L11" s="23" t="s">
        <v>93</v>
      </c>
      <c r="N11" s="23" t="s">
        <v>93</v>
      </c>
      <c r="P11" s="23" t="s">
        <v>93</v>
      </c>
    </row>
    <row r="12" spans="1:16" x14ac:dyDescent="0.25">
      <c r="D12" s="23" t="s">
        <v>94</v>
      </c>
      <c r="E12" s="5"/>
      <c r="F12" s="23" t="s">
        <v>94</v>
      </c>
      <c r="G12" s="5"/>
      <c r="H12" s="23" t="s">
        <v>94</v>
      </c>
      <c r="I12" s="5"/>
      <c r="J12" s="23" t="s">
        <v>94</v>
      </c>
      <c r="K12" s="5"/>
      <c r="L12" s="23" t="s">
        <v>94</v>
      </c>
      <c r="N12" s="23" t="s">
        <v>94</v>
      </c>
      <c r="P12" s="23" t="s">
        <v>94</v>
      </c>
    </row>
    <row r="13" spans="1:16" x14ac:dyDescent="0.25">
      <c r="D13" s="23" t="s">
        <v>95</v>
      </c>
      <c r="E13" s="5"/>
      <c r="F13" s="23" t="s">
        <v>95</v>
      </c>
      <c r="G13" s="5"/>
      <c r="H13" s="23" t="s">
        <v>95</v>
      </c>
      <c r="I13" s="5"/>
      <c r="J13" s="23" t="s">
        <v>95</v>
      </c>
      <c r="K13" s="5"/>
      <c r="L13" s="23" t="s">
        <v>95</v>
      </c>
      <c r="N13" s="23" t="s">
        <v>95</v>
      </c>
      <c r="P13" s="23" t="s">
        <v>95</v>
      </c>
    </row>
    <row r="14" spans="1:16" x14ac:dyDescent="0.25">
      <c r="D14" s="24" t="s">
        <v>102</v>
      </c>
      <c r="E14" s="5"/>
      <c r="F14" s="24" t="s">
        <v>102</v>
      </c>
      <c r="G14" s="5"/>
      <c r="H14" s="24" t="s">
        <v>102</v>
      </c>
      <c r="I14" s="5"/>
      <c r="J14" s="24" t="s">
        <v>102</v>
      </c>
      <c r="K14" s="5"/>
      <c r="L14" s="24" t="s">
        <v>102</v>
      </c>
      <c r="N14" s="24" t="s">
        <v>102</v>
      </c>
      <c r="P14" s="24" t="s">
        <v>102</v>
      </c>
    </row>
    <row r="16" spans="1:16" ht="15" x14ac:dyDescent="0.25">
      <c r="A16" s="1"/>
      <c r="D16" s="4"/>
      <c r="E16" s="35"/>
      <c r="F16" s="50"/>
      <c r="G16" s="35"/>
      <c r="H16" s="35"/>
      <c r="I16" s="35"/>
      <c r="J16" s="50"/>
      <c r="K16" s="35"/>
      <c r="L16" s="50"/>
    </row>
    <row r="17" spans="1:231" x14ac:dyDescent="0.25">
      <c r="A17" s="100" t="s">
        <v>0</v>
      </c>
      <c r="B17" s="100"/>
      <c r="C17" s="100"/>
      <c r="D17" s="4"/>
      <c r="E17" s="35"/>
      <c r="F17" s="50"/>
      <c r="G17" s="35"/>
      <c r="H17" s="35"/>
      <c r="I17" s="35"/>
      <c r="J17" s="50"/>
      <c r="K17" s="35"/>
      <c r="L17" s="50"/>
    </row>
    <row r="18" spans="1:231" x14ac:dyDescent="0.25">
      <c r="A18" s="1"/>
      <c r="C18" s="6"/>
      <c r="D18" s="4" t="s">
        <v>1</v>
      </c>
      <c r="E18" s="35"/>
      <c r="F18" s="50"/>
      <c r="G18" s="35"/>
      <c r="H18" s="35"/>
      <c r="I18" s="35"/>
      <c r="J18" s="50"/>
      <c r="K18" s="35"/>
      <c r="L18" s="50"/>
    </row>
    <row r="19" spans="1:231" s="11" customFormat="1" ht="44.25" customHeight="1" x14ac:dyDescent="0.25">
      <c r="A19" s="7" t="s">
        <v>2</v>
      </c>
      <c r="B19" s="8" t="s">
        <v>3</v>
      </c>
      <c r="C19" s="9" t="s">
        <v>4</v>
      </c>
      <c r="D19" s="10" t="s">
        <v>5</v>
      </c>
      <c r="E19" s="33" t="s">
        <v>104</v>
      </c>
      <c r="F19" s="51" t="s">
        <v>136</v>
      </c>
      <c r="G19" s="33" t="s">
        <v>135</v>
      </c>
      <c r="H19" s="51" t="s">
        <v>140</v>
      </c>
      <c r="I19" s="33" t="s">
        <v>141</v>
      </c>
      <c r="J19" s="51" t="s">
        <v>148</v>
      </c>
      <c r="K19" s="33" t="s">
        <v>147</v>
      </c>
      <c r="L19" s="51" t="s">
        <v>5</v>
      </c>
      <c r="M19" s="33" t="s">
        <v>154</v>
      </c>
      <c r="N19" s="51" t="s">
        <v>5</v>
      </c>
      <c r="O19" s="98" t="s">
        <v>156</v>
      </c>
      <c r="P19" s="99" t="s">
        <v>5</v>
      </c>
      <c r="HU19" s="12"/>
      <c r="HV19" s="12"/>
      <c r="HW19" s="12"/>
    </row>
    <row r="20" spans="1:231" ht="26.25" customHeight="1" x14ac:dyDescent="0.25">
      <c r="A20" s="53"/>
      <c r="B20" s="54" t="s">
        <v>6</v>
      </c>
      <c r="C20" s="55" t="s">
        <v>7</v>
      </c>
      <c r="D20" s="56">
        <f>SUM(D21)</f>
        <v>1716120.03</v>
      </c>
      <c r="E20" s="37">
        <f t="shared" ref="E20:L20" si="0">E21+E128+E137</f>
        <v>143407.04580999998</v>
      </c>
      <c r="F20" s="76">
        <f t="shared" si="0"/>
        <v>1859527.0758099998</v>
      </c>
      <c r="G20" s="48">
        <f t="shared" si="0"/>
        <v>33611.879740000004</v>
      </c>
      <c r="H20" s="56">
        <f t="shared" si="0"/>
        <v>1893138.9555500001</v>
      </c>
      <c r="I20" s="48">
        <f t="shared" si="0"/>
        <v>17291.446769999999</v>
      </c>
      <c r="J20" s="89">
        <f t="shared" si="0"/>
        <v>1910430.4023200001</v>
      </c>
      <c r="K20" s="48">
        <f t="shared" si="0"/>
        <v>40316.400000000001</v>
      </c>
      <c r="L20" s="56">
        <f t="shared" si="0"/>
        <v>1950746.80232</v>
      </c>
      <c r="M20" s="37">
        <f t="shared" ref="M20" si="1">M21+M128+M137</f>
        <v>-68726.053799999994</v>
      </c>
      <c r="N20" s="56">
        <f>N21+N128+N137</f>
        <v>1882020.7485200001</v>
      </c>
      <c r="O20" s="37">
        <f t="shared" ref="O20" si="2">O21+O128+O137</f>
        <v>29309.810630000004</v>
      </c>
      <c r="P20" s="56">
        <f>P21+P128+P137</f>
        <v>1911330.5591500003</v>
      </c>
      <c r="HU20" s="13"/>
      <c r="HV20" s="13"/>
      <c r="HW20" s="13"/>
    </row>
    <row r="21" spans="1:231" s="74" customFormat="1" ht="33" customHeight="1" x14ac:dyDescent="0.25">
      <c r="A21" s="41"/>
      <c r="B21" s="57" t="s">
        <v>8</v>
      </c>
      <c r="C21" s="58" t="s">
        <v>9</v>
      </c>
      <c r="D21" s="56">
        <f>SUM(D22,D26,D77,D110)</f>
        <v>1716120.03</v>
      </c>
      <c r="E21" s="37">
        <f t="shared" ref="E21:L21" si="3">E22+E26+E77+E110</f>
        <v>161321.34696</v>
      </c>
      <c r="F21" s="76">
        <f t="shared" si="3"/>
        <v>1877441.3769599998</v>
      </c>
      <c r="G21" s="48">
        <f t="shared" si="3"/>
        <v>33611.879740000004</v>
      </c>
      <c r="H21" s="56">
        <f t="shared" si="3"/>
        <v>1911053.2567</v>
      </c>
      <c r="I21" s="48">
        <f t="shared" si="3"/>
        <v>17291.446769999999</v>
      </c>
      <c r="J21" s="89">
        <f t="shared" si="3"/>
        <v>1928344.7034700001</v>
      </c>
      <c r="K21" s="48">
        <f t="shared" si="3"/>
        <v>40316.400000000001</v>
      </c>
      <c r="L21" s="56">
        <f t="shared" si="3"/>
        <v>1968661.10347</v>
      </c>
      <c r="M21" s="37">
        <f t="shared" ref="M21" si="4">M22+M26+M77+M110</f>
        <v>-296.05379999999991</v>
      </c>
      <c r="N21" s="56">
        <f>N22+N26+N77+N110</f>
        <v>1968365.0496700001</v>
      </c>
      <c r="O21" s="37">
        <f t="shared" ref="O21" si="5">O22+O26+O77+O110</f>
        <v>29309.810630000004</v>
      </c>
      <c r="P21" s="56">
        <f>P22+P26+P77+P110</f>
        <v>1997674.8603000003</v>
      </c>
      <c r="HU21" s="75"/>
      <c r="HV21" s="75"/>
      <c r="HW21" s="75"/>
    </row>
    <row r="22" spans="1:231" ht="21" customHeight="1" x14ac:dyDescent="0.25">
      <c r="A22" s="41"/>
      <c r="B22" s="60" t="s">
        <v>10</v>
      </c>
      <c r="C22" s="26" t="s">
        <v>11</v>
      </c>
      <c r="D22" s="52">
        <f t="shared" ref="D22:L22" si="6">SUM(D23:D25)</f>
        <v>145432.9</v>
      </c>
      <c r="E22" s="61">
        <f t="shared" si="6"/>
        <v>1013.73</v>
      </c>
      <c r="F22" s="77">
        <f t="shared" si="6"/>
        <v>146446.63</v>
      </c>
      <c r="G22" s="48">
        <f t="shared" si="6"/>
        <v>0</v>
      </c>
      <c r="H22" s="52">
        <f t="shared" si="6"/>
        <v>146446.63</v>
      </c>
      <c r="I22" s="48">
        <f t="shared" si="6"/>
        <v>0</v>
      </c>
      <c r="J22" s="90">
        <f t="shared" si="6"/>
        <v>146446.63</v>
      </c>
      <c r="K22" s="48">
        <f t="shared" si="6"/>
        <v>50</v>
      </c>
      <c r="L22" s="52">
        <f t="shared" si="6"/>
        <v>146496.63</v>
      </c>
      <c r="M22" s="37">
        <f t="shared" ref="M22:N22" si="7">SUM(M23:M25)</f>
        <v>0</v>
      </c>
      <c r="N22" s="52">
        <f t="shared" si="7"/>
        <v>146496.63</v>
      </c>
      <c r="O22" s="37">
        <f t="shared" ref="O22:P22" si="8">SUM(O23:O25)</f>
        <v>0</v>
      </c>
      <c r="P22" s="52">
        <f t="shared" si="8"/>
        <v>146496.63</v>
      </c>
      <c r="HU22" s="13"/>
      <c r="HV22" s="13"/>
      <c r="HW22" s="13"/>
    </row>
    <row r="23" spans="1:231" ht="19.5" customHeight="1" x14ac:dyDescent="0.25">
      <c r="A23" s="41">
        <v>923</v>
      </c>
      <c r="B23" s="42" t="s">
        <v>12</v>
      </c>
      <c r="C23" s="40" t="s">
        <v>13</v>
      </c>
      <c r="D23" s="52">
        <v>145432.9</v>
      </c>
      <c r="E23" s="36"/>
      <c r="F23" s="77">
        <f>SUM(D23:E23)</f>
        <v>145432.9</v>
      </c>
      <c r="G23" s="45"/>
      <c r="H23" s="52">
        <f>SUM(D23:E23)</f>
        <v>145432.9</v>
      </c>
      <c r="I23" s="45"/>
      <c r="J23" s="91">
        <f>SUM(F23:G23)</f>
        <v>145432.9</v>
      </c>
      <c r="K23" s="45"/>
      <c r="L23" s="14">
        <f>SUM(H23:I23)</f>
        <v>145432.9</v>
      </c>
      <c r="M23" s="36"/>
      <c r="N23" s="14">
        <f>SUM(J23:K23)</f>
        <v>145432.9</v>
      </c>
      <c r="O23" s="36"/>
      <c r="P23" s="14">
        <f>N23+O23</f>
        <v>145432.9</v>
      </c>
      <c r="HU23" s="13"/>
      <c r="HV23" s="13"/>
      <c r="HW23" s="13"/>
    </row>
    <row r="24" spans="1:231" ht="19.5" customHeight="1" x14ac:dyDescent="0.25">
      <c r="A24" s="41"/>
      <c r="B24" s="42" t="s">
        <v>112</v>
      </c>
      <c r="C24" s="40" t="s">
        <v>111</v>
      </c>
      <c r="D24" s="14"/>
      <c r="E24" s="36">
        <v>1013.73</v>
      </c>
      <c r="F24" s="78">
        <f>SUM(D24:E24)</f>
        <v>1013.73</v>
      </c>
      <c r="G24" s="45"/>
      <c r="H24" s="14">
        <f>SUM(D24:E24)</f>
        <v>1013.73</v>
      </c>
      <c r="I24" s="45"/>
      <c r="J24" s="91">
        <f>H24+I24</f>
        <v>1013.73</v>
      </c>
      <c r="K24" s="45"/>
      <c r="L24" s="14">
        <f>J24+K24</f>
        <v>1013.73</v>
      </c>
      <c r="M24" s="36"/>
      <c r="N24" s="14">
        <f>L24+M24</f>
        <v>1013.73</v>
      </c>
      <c r="O24" s="36"/>
      <c r="P24" s="14">
        <f>N24+O24</f>
        <v>1013.73</v>
      </c>
      <c r="HU24" s="13"/>
      <c r="HV24" s="13"/>
      <c r="HW24" s="13"/>
    </row>
    <row r="25" spans="1:231" ht="31.7" customHeight="1" x14ac:dyDescent="0.25">
      <c r="A25" s="41"/>
      <c r="B25" s="42" t="s">
        <v>149</v>
      </c>
      <c r="C25" s="40" t="s">
        <v>153</v>
      </c>
      <c r="D25" s="52"/>
      <c r="E25" s="36"/>
      <c r="F25" s="77"/>
      <c r="G25" s="45"/>
      <c r="H25" s="52"/>
      <c r="I25" s="45"/>
      <c r="J25" s="90"/>
      <c r="K25" s="45">
        <v>50</v>
      </c>
      <c r="L25" s="14">
        <f>J25+K25</f>
        <v>50</v>
      </c>
      <c r="M25" s="36"/>
      <c r="N25" s="14">
        <f>L25+M25</f>
        <v>50</v>
      </c>
      <c r="O25" s="36"/>
      <c r="P25" s="14">
        <f>N25+O25</f>
        <v>50</v>
      </c>
      <c r="HU25" s="13"/>
      <c r="HV25" s="13"/>
      <c r="HW25" s="13"/>
    </row>
    <row r="26" spans="1:231" ht="19.5" customHeight="1" x14ac:dyDescent="0.25">
      <c r="A26" s="41"/>
      <c r="B26" s="60" t="s">
        <v>14</v>
      </c>
      <c r="C26" s="26" t="s">
        <v>15</v>
      </c>
      <c r="D26" s="52">
        <f t="shared" ref="D26:J26" si="9">SUM(D73,D71,D65,D53,D45,D33,D27)</f>
        <v>877657.13</v>
      </c>
      <c r="E26" s="37">
        <f t="shared" si="9"/>
        <v>163467.43867</v>
      </c>
      <c r="F26" s="77">
        <f t="shared" si="9"/>
        <v>1041124.5686699999</v>
      </c>
      <c r="G26" s="48">
        <f t="shared" si="9"/>
        <v>78.379800000000003</v>
      </c>
      <c r="H26" s="52">
        <f t="shared" si="9"/>
        <v>1041202.9484699999</v>
      </c>
      <c r="I26" s="48">
        <f t="shared" si="9"/>
        <v>0</v>
      </c>
      <c r="J26" s="90">
        <f t="shared" si="9"/>
        <v>1041202.9484699999</v>
      </c>
      <c r="K26" s="48">
        <f t="shared" ref="K26:L26" si="10">SUM(K73,K71,K65,K53,K45,K33,K27)</f>
        <v>8440.2999999999993</v>
      </c>
      <c r="L26" s="52">
        <f t="shared" si="10"/>
        <v>1049643.24847</v>
      </c>
      <c r="M26" s="37">
        <f t="shared" ref="M26:N26" si="11">SUM(M73,M71,M65,M53,M45,M33,M27)</f>
        <v>1747.3190000000002</v>
      </c>
      <c r="N26" s="52">
        <f t="shared" si="11"/>
        <v>1051390.5674699999</v>
      </c>
      <c r="O26" s="37">
        <f t="shared" ref="O26:P26" si="12">SUM(O73,O71,O65,O53,O45,O33,O27)</f>
        <v>29766.600000000002</v>
      </c>
      <c r="P26" s="52">
        <f t="shared" si="12"/>
        <v>1081157.16747</v>
      </c>
      <c r="HU26" s="13"/>
      <c r="HV26" s="13"/>
      <c r="HW26" s="13"/>
    </row>
    <row r="27" spans="1:231" s="16" customFormat="1" ht="19.5" customHeight="1" x14ac:dyDescent="0.25">
      <c r="A27" s="62">
        <v>912</v>
      </c>
      <c r="B27" s="60" t="s">
        <v>16</v>
      </c>
      <c r="C27" s="27"/>
      <c r="D27" s="15">
        <f t="shared" ref="D27:J27" si="13">SUM(D28:D31)</f>
        <v>21913.4</v>
      </c>
      <c r="E27" s="37">
        <f t="shared" si="13"/>
        <v>2291.1053200000001</v>
      </c>
      <c r="F27" s="79">
        <f t="shared" si="13"/>
        <v>24204.50532</v>
      </c>
      <c r="G27" s="48">
        <f t="shared" si="13"/>
        <v>0</v>
      </c>
      <c r="H27" s="15">
        <f t="shared" si="13"/>
        <v>24204.50532</v>
      </c>
      <c r="I27" s="48">
        <f t="shared" si="13"/>
        <v>0</v>
      </c>
      <c r="J27" s="92">
        <f t="shared" si="13"/>
        <v>24204.50532</v>
      </c>
      <c r="K27" s="48">
        <f t="shared" ref="K27:L27" si="14">SUM(K28:K31)</f>
        <v>0</v>
      </c>
      <c r="L27" s="15">
        <f t="shared" si="14"/>
        <v>24204.50532</v>
      </c>
      <c r="M27" s="37">
        <f t="shared" ref="M27:N27" si="15">SUM(M28:M31)</f>
        <v>0</v>
      </c>
      <c r="N27" s="15">
        <f t="shared" si="15"/>
        <v>24204.50532</v>
      </c>
      <c r="O27" s="37">
        <f>SUM(O28:O32)</f>
        <v>697</v>
      </c>
      <c r="P27" s="15">
        <f>SUM(P28:P32)</f>
        <v>24901.50532</v>
      </c>
      <c r="HU27" s="17"/>
      <c r="HV27" s="17"/>
      <c r="HW27" s="17"/>
    </row>
    <row r="28" spans="1:231" ht="19.5" customHeight="1" x14ac:dyDescent="0.25">
      <c r="A28" s="41"/>
      <c r="B28" s="42" t="s">
        <v>131</v>
      </c>
      <c r="C28" s="25" t="s">
        <v>103</v>
      </c>
      <c r="D28" s="14"/>
      <c r="E28" s="36">
        <v>2291.1</v>
      </c>
      <c r="F28" s="78">
        <f>D28+E28</f>
        <v>2291.1</v>
      </c>
      <c r="G28" s="45"/>
      <c r="H28" s="14">
        <f>F28+G28</f>
        <v>2291.1</v>
      </c>
      <c r="I28" s="45"/>
      <c r="J28" s="91">
        <f>H28+I28</f>
        <v>2291.1</v>
      </c>
      <c r="K28" s="45"/>
      <c r="L28" s="14">
        <f>J28+K28</f>
        <v>2291.1</v>
      </c>
      <c r="M28" s="36"/>
      <c r="N28" s="14">
        <f>L28+M28</f>
        <v>2291.1</v>
      </c>
      <c r="O28" s="36"/>
      <c r="P28" s="14">
        <f>N28+O28</f>
        <v>2291.1</v>
      </c>
      <c r="HU28" s="13"/>
      <c r="HV28" s="13"/>
      <c r="HW28" s="13"/>
    </row>
    <row r="29" spans="1:231" ht="31.5" x14ac:dyDescent="0.25">
      <c r="A29" s="41"/>
      <c r="B29" s="63" t="s">
        <v>17</v>
      </c>
      <c r="C29" s="25" t="s">
        <v>97</v>
      </c>
      <c r="D29" s="14">
        <v>375</v>
      </c>
      <c r="E29" s="36"/>
      <c r="F29" s="78">
        <f>D29+E29</f>
        <v>375</v>
      </c>
      <c r="G29" s="45"/>
      <c r="H29" s="14">
        <f t="shared" ref="H29:H31" si="16">F29+G29</f>
        <v>375</v>
      </c>
      <c r="I29" s="45"/>
      <c r="J29" s="91">
        <f t="shared" ref="J29:J31" si="17">H29+I29</f>
        <v>375</v>
      </c>
      <c r="K29" s="45"/>
      <c r="L29" s="14">
        <f t="shared" ref="L29:L31" si="18">J29+K29</f>
        <v>375</v>
      </c>
      <c r="M29" s="36"/>
      <c r="N29" s="14">
        <f t="shared" ref="N29:N31" si="19">L29+M29</f>
        <v>375</v>
      </c>
      <c r="O29" s="36"/>
      <c r="P29" s="14">
        <f t="shared" ref="P29:P31" si="20">N29+O29</f>
        <v>375</v>
      </c>
      <c r="HU29" s="13"/>
      <c r="HV29" s="13"/>
      <c r="HW29" s="13"/>
    </row>
    <row r="30" spans="1:231" ht="31.5" x14ac:dyDescent="0.25">
      <c r="A30" s="41"/>
      <c r="B30" s="63" t="s">
        <v>17</v>
      </c>
      <c r="C30" s="25" t="s">
        <v>18</v>
      </c>
      <c r="D30" s="14">
        <v>11048.4</v>
      </c>
      <c r="E30" s="36">
        <v>5.3200000000000001E-3</v>
      </c>
      <c r="F30" s="78">
        <f t="shared" ref="F30:F31" si="21">D30+E30</f>
        <v>11048.40532</v>
      </c>
      <c r="G30" s="45"/>
      <c r="H30" s="14">
        <f t="shared" si="16"/>
        <v>11048.40532</v>
      </c>
      <c r="I30" s="45"/>
      <c r="J30" s="91">
        <f t="shared" si="17"/>
        <v>11048.40532</v>
      </c>
      <c r="K30" s="45"/>
      <c r="L30" s="14">
        <f t="shared" si="18"/>
        <v>11048.40532</v>
      </c>
      <c r="M30" s="36"/>
      <c r="N30" s="14">
        <f t="shared" si="19"/>
        <v>11048.40532</v>
      </c>
      <c r="O30" s="36"/>
      <c r="P30" s="14">
        <f t="shared" si="20"/>
        <v>11048.40532</v>
      </c>
      <c r="HU30" s="13"/>
      <c r="HV30" s="13"/>
      <c r="HW30" s="13"/>
    </row>
    <row r="31" spans="1:231" ht="22.7" customHeight="1" x14ac:dyDescent="0.25">
      <c r="A31" s="41"/>
      <c r="B31" s="63" t="s">
        <v>17</v>
      </c>
      <c r="C31" s="25" t="s">
        <v>19</v>
      </c>
      <c r="D31" s="14">
        <v>10490</v>
      </c>
      <c r="E31" s="36"/>
      <c r="F31" s="78">
        <f t="shared" si="21"/>
        <v>10490</v>
      </c>
      <c r="G31" s="45"/>
      <c r="H31" s="14">
        <f t="shared" si="16"/>
        <v>10490</v>
      </c>
      <c r="I31" s="45"/>
      <c r="J31" s="91">
        <f t="shared" si="17"/>
        <v>10490</v>
      </c>
      <c r="K31" s="45"/>
      <c r="L31" s="14">
        <f t="shared" si="18"/>
        <v>10490</v>
      </c>
      <c r="M31" s="36"/>
      <c r="N31" s="14">
        <f t="shared" si="19"/>
        <v>10490</v>
      </c>
      <c r="O31" s="36"/>
      <c r="P31" s="14">
        <f t="shared" si="20"/>
        <v>10490</v>
      </c>
      <c r="HU31" s="13"/>
      <c r="HV31" s="13"/>
      <c r="HW31" s="13"/>
    </row>
    <row r="32" spans="1:231" ht="33" customHeight="1" x14ac:dyDescent="0.25">
      <c r="A32" s="41"/>
      <c r="B32" s="63" t="s">
        <v>17</v>
      </c>
      <c r="C32" s="25" t="s">
        <v>158</v>
      </c>
      <c r="D32" s="14"/>
      <c r="E32" s="36"/>
      <c r="F32" s="78"/>
      <c r="G32" s="45"/>
      <c r="H32" s="14"/>
      <c r="I32" s="45"/>
      <c r="J32" s="91"/>
      <c r="K32" s="45"/>
      <c r="L32" s="14"/>
      <c r="M32" s="36"/>
      <c r="N32" s="14"/>
      <c r="O32" s="37">
        <v>697</v>
      </c>
      <c r="P32" s="14">
        <f>N32+O32</f>
        <v>697</v>
      </c>
      <c r="HU32" s="13"/>
      <c r="HV32" s="13"/>
      <c r="HW32" s="13"/>
    </row>
    <row r="33" spans="1:231" s="16" customFormat="1" ht="22.5" customHeight="1" x14ac:dyDescent="0.25">
      <c r="A33" s="62">
        <v>914</v>
      </c>
      <c r="B33" s="60" t="s">
        <v>16</v>
      </c>
      <c r="C33" s="26"/>
      <c r="D33" s="15">
        <f t="shared" ref="D33:J33" si="22">SUM(D34:D44)</f>
        <v>286978.8</v>
      </c>
      <c r="E33" s="37">
        <f t="shared" si="22"/>
        <v>9341.3986199999927</v>
      </c>
      <c r="F33" s="79">
        <f t="shared" si="22"/>
        <v>296320.19861999998</v>
      </c>
      <c r="G33" s="48">
        <f t="shared" si="22"/>
        <v>0</v>
      </c>
      <c r="H33" s="15">
        <f t="shared" si="22"/>
        <v>296320.19861999998</v>
      </c>
      <c r="I33" s="48">
        <f t="shared" si="22"/>
        <v>0</v>
      </c>
      <c r="J33" s="92">
        <f t="shared" si="22"/>
        <v>296320.19861999998</v>
      </c>
      <c r="K33" s="48">
        <f t="shared" ref="K33:L33" si="23">SUM(K34:K44)</f>
        <v>7405.5</v>
      </c>
      <c r="L33" s="15">
        <f t="shared" si="23"/>
        <v>303725.69861999998</v>
      </c>
      <c r="M33" s="37">
        <f t="shared" ref="M33:N33" si="24">SUM(M34:M44)</f>
        <v>0</v>
      </c>
      <c r="N33" s="15">
        <f t="shared" si="24"/>
        <v>303725.69861999998</v>
      </c>
      <c r="O33" s="37">
        <f t="shared" ref="O33:P33" si="25">SUM(O34:O44)</f>
        <v>0</v>
      </c>
      <c r="P33" s="15">
        <f t="shared" si="25"/>
        <v>303725.69861999998</v>
      </c>
      <c r="HU33" s="17"/>
      <c r="HV33" s="17"/>
      <c r="HW33" s="17"/>
    </row>
    <row r="34" spans="1:231" ht="19.5" hidden="1" x14ac:dyDescent="0.25">
      <c r="A34" s="41"/>
      <c r="B34" s="63" t="s">
        <v>20</v>
      </c>
      <c r="C34" s="28" t="s">
        <v>21</v>
      </c>
      <c r="D34" s="18"/>
      <c r="E34" s="36"/>
      <c r="F34" s="80"/>
      <c r="G34" s="45"/>
      <c r="H34" s="18"/>
      <c r="I34" s="45"/>
      <c r="J34" s="93"/>
      <c r="K34" s="45"/>
      <c r="L34" s="18"/>
      <c r="M34" s="36"/>
      <c r="N34" s="18"/>
      <c r="O34" s="36"/>
      <c r="P34" s="18"/>
      <c r="HU34" s="13"/>
      <c r="HV34" s="13"/>
      <c r="HW34" s="13"/>
    </row>
    <row r="35" spans="1:231" ht="35.25" customHeight="1" x14ac:dyDescent="0.25">
      <c r="A35" s="41"/>
      <c r="B35" s="42" t="s">
        <v>113</v>
      </c>
      <c r="C35" s="25" t="s">
        <v>114</v>
      </c>
      <c r="D35" s="18"/>
      <c r="E35" s="36">
        <v>914.47235999999998</v>
      </c>
      <c r="F35" s="78">
        <f t="shared" ref="F35:F52" si="26">D35+E35</f>
        <v>914.47235999999998</v>
      </c>
      <c r="G35" s="85"/>
      <c r="H35" s="14">
        <f>F35+G35</f>
        <v>914.47235999999998</v>
      </c>
      <c r="I35" s="85"/>
      <c r="J35" s="91">
        <f t="shared" ref="J35:J52" si="27">H35+I35</f>
        <v>914.47235999999998</v>
      </c>
      <c r="K35" s="85"/>
      <c r="L35" s="14">
        <f t="shared" ref="L35:L44" si="28">J35+K35</f>
        <v>914.47235999999998</v>
      </c>
      <c r="M35" s="96"/>
      <c r="N35" s="14">
        <f t="shared" ref="N35:N44" si="29">L35+M35</f>
        <v>914.47235999999998</v>
      </c>
      <c r="O35" s="96"/>
      <c r="P35" s="14">
        <f>N35+O35</f>
        <v>914.47235999999998</v>
      </c>
      <c r="HU35" s="13"/>
      <c r="HV35" s="13"/>
      <c r="HW35" s="13"/>
    </row>
    <row r="36" spans="1:231" ht="21.75" customHeight="1" x14ac:dyDescent="0.25">
      <c r="A36" s="41"/>
      <c r="B36" s="43" t="s">
        <v>20</v>
      </c>
      <c r="C36" s="29" t="s">
        <v>115</v>
      </c>
      <c r="D36" s="18"/>
      <c r="E36" s="36">
        <v>4780.6315699999996</v>
      </c>
      <c r="F36" s="78">
        <f t="shared" si="26"/>
        <v>4780.6315699999996</v>
      </c>
      <c r="G36" s="85"/>
      <c r="H36" s="14">
        <f t="shared" ref="H36:H44" si="30">F36+G36</f>
        <v>4780.6315699999996</v>
      </c>
      <c r="I36" s="85"/>
      <c r="J36" s="91">
        <f t="shared" si="27"/>
        <v>4780.6315699999996</v>
      </c>
      <c r="K36" s="85"/>
      <c r="L36" s="14">
        <f t="shared" si="28"/>
        <v>4780.6315699999996</v>
      </c>
      <c r="M36" s="96"/>
      <c r="N36" s="14">
        <f t="shared" si="29"/>
        <v>4780.6315699999996</v>
      </c>
      <c r="O36" s="96"/>
      <c r="P36" s="14">
        <f t="shared" ref="P36:P44" si="31">N36+O36</f>
        <v>4780.6315699999996</v>
      </c>
      <c r="HU36" s="13"/>
      <c r="HV36" s="13"/>
      <c r="HW36" s="13"/>
    </row>
    <row r="37" spans="1:231" ht="21.75" customHeight="1" x14ac:dyDescent="0.25">
      <c r="A37" s="41"/>
      <c r="B37" s="63" t="s">
        <v>22</v>
      </c>
      <c r="C37" s="25" t="s">
        <v>116</v>
      </c>
      <c r="D37" s="14">
        <v>208604</v>
      </c>
      <c r="E37" s="36">
        <v>-54420.350400000003</v>
      </c>
      <c r="F37" s="78">
        <f>D37+E37</f>
        <v>154183.6496</v>
      </c>
      <c r="G37" s="45"/>
      <c r="H37" s="14">
        <f t="shared" si="30"/>
        <v>154183.6496</v>
      </c>
      <c r="I37" s="45"/>
      <c r="J37" s="91">
        <f t="shared" si="27"/>
        <v>154183.6496</v>
      </c>
      <c r="K37" s="45"/>
      <c r="L37" s="14">
        <f t="shared" si="28"/>
        <v>154183.6496</v>
      </c>
      <c r="M37" s="36"/>
      <c r="N37" s="14">
        <f t="shared" si="29"/>
        <v>154183.6496</v>
      </c>
      <c r="O37" s="36"/>
      <c r="P37" s="14">
        <f t="shared" si="31"/>
        <v>154183.6496</v>
      </c>
      <c r="HU37" s="13"/>
      <c r="HV37" s="13"/>
      <c r="HW37" s="13"/>
    </row>
    <row r="38" spans="1:231" ht="21.75" customHeight="1" x14ac:dyDescent="0.25">
      <c r="A38" s="41"/>
      <c r="B38" s="63" t="s">
        <v>22</v>
      </c>
      <c r="C38" s="44" t="s">
        <v>117</v>
      </c>
      <c r="D38" s="14"/>
      <c r="E38" s="36">
        <v>54420.365469999997</v>
      </c>
      <c r="F38" s="78">
        <f>D38+E38</f>
        <v>54420.365469999997</v>
      </c>
      <c r="G38" s="45"/>
      <c r="H38" s="14">
        <f t="shared" si="30"/>
        <v>54420.365469999997</v>
      </c>
      <c r="I38" s="45"/>
      <c r="J38" s="91">
        <f t="shared" si="27"/>
        <v>54420.365469999997</v>
      </c>
      <c r="K38" s="45"/>
      <c r="L38" s="14">
        <f t="shared" si="28"/>
        <v>54420.365469999997</v>
      </c>
      <c r="M38" s="36"/>
      <c r="N38" s="14">
        <f t="shared" si="29"/>
        <v>54420.365469999997</v>
      </c>
      <c r="O38" s="36"/>
      <c r="P38" s="14">
        <f t="shared" si="31"/>
        <v>54420.365469999997</v>
      </c>
      <c r="HU38" s="13"/>
      <c r="HV38" s="13"/>
      <c r="HW38" s="13"/>
    </row>
    <row r="39" spans="1:231" ht="33" customHeight="1" x14ac:dyDescent="0.25">
      <c r="A39" s="41"/>
      <c r="B39" s="63" t="s">
        <v>23</v>
      </c>
      <c r="C39" s="25" t="s">
        <v>24</v>
      </c>
      <c r="D39" s="14">
        <v>287.7</v>
      </c>
      <c r="E39" s="36">
        <v>-2.036E-2</v>
      </c>
      <c r="F39" s="78">
        <f t="shared" si="26"/>
        <v>287.67964000000001</v>
      </c>
      <c r="G39" s="45"/>
      <c r="H39" s="14">
        <f t="shared" si="30"/>
        <v>287.67964000000001</v>
      </c>
      <c r="I39" s="45"/>
      <c r="J39" s="91">
        <f t="shared" si="27"/>
        <v>287.67964000000001</v>
      </c>
      <c r="K39" s="45"/>
      <c r="L39" s="14">
        <f t="shared" si="28"/>
        <v>287.67964000000001</v>
      </c>
      <c r="M39" s="36"/>
      <c r="N39" s="14">
        <f t="shared" si="29"/>
        <v>287.67964000000001</v>
      </c>
      <c r="O39" s="36"/>
      <c r="P39" s="14">
        <f t="shared" si="31"/>
        <v>287.67964000000001</v>
      </c>
      <c r="HU39" s="13"/>
      <c r="HV39" s="13"/>
      <c r="HW39" s="13"/>
    </row>
    <row r="40" spans="1:231" ht="21" customHeight="1" x14ac:dyDescent="0.25">
      <c r="A40" s="41"/>
      <c r="B40" s="63" t="s">
        <v>23</v>
      </c>
      <c r="C40" s="25" t="s">
        <v>96</v>
      </c>
      <c r="D40" s="14">
        <v>5438.4</v>
      </c>
      <c r="E40" s="36">
        <v>1.7000000000000001E-2</v>
      </c>
      <c r="F40" s="78">
        <f t="shared" si="26"/>
        <v>5438.4169999999995</v>
      </c>
      <c r="G40" s="45"/>
      <c r="H40" s="14">
        <f t="shared" si="30"/>
        <v>5438.4169999999995</v>
      </c>
      <c r="I40" s="45"/>
      <c r="J40" s="91">
        <f t="shared" si="27"/>
        <v>5438.4169999999995</v>
      </c>
      <c r="K40" s="45"/>
      <c r="L40" s="14">
        <f t="shared" si="28"/>
        <v>5438.4169999999995</v>
      </c>
      <c r="M40" s="36"/>
      <c r="N40" s="14">
        <f t="shared" si="29"/>
        <v>5438.4169999999995</v>
      </c>
      <c r="O40" s="36"/>
      <c r="P40" s="14">
        <f t="shared" si="31"/>
        <v>5438.4169999999995</v>
      </c>
      <c r="HU40" s="13"/>
      <c r="HV40" s="13"/>
      <c r="HW40" s="13"/>
    </row>
    <row r="41" spans="1:231" ht="21" customHeight="1" x14ac:dyDescent="0.25">
      <c r="A41" s="41"/>
      <c r="B41" s="63" t="s">
        <v>23</v>
      </c>
      <c r="C41" s="25" t="s">
        <v>96</v>
      </c>
      <c r="D41" s="14"/>
      <c r="E41" s="36">
        <v>106.38298</v>
      </c>
      <c r="F41" s="78">
        <f t="shared" si="26"/>
        <v>106.38298</v>
      </c>
      <c r="G41" s="45"/>
      <c r="H41" s="14">
        <f t="shared" si="30"/>
        <v>106.38298</v>
      </c>
      <c r="I41" s="45"/>
      <c r="J41" s="91">
        <f t="shared" si="27"/>
        <v>106.38298</v>
      </c>
      <c r="K41" s="45"/>
      <c r="L41" s="14">
        <f t="shared" si="28"/>
        <v>106.38298</v>
      </c>
      <c r="M41" s="36"/>
      <c r="N41" s="14">
        <f t="shared" si="29"/>
        <v>106.38298</v>
      </c>
      <c r="O41" s="36"/>
      <c r="P41" s="14">
        <f t="shared" si="31"/>
        <v>106.38298</v>
      </c>
      <c r="HU41" s="13"/>
      <c r="HV41" s="13"/>
      <c r="HW41" s="13"/>
    </row>
    <row r="42" spans="1:231" ht="47.25" x14ac:dyDescent="0.25">
      <c r="A42" s="41"/>
      <c r="B42" s="63" t="s">
        <v>17</v>
      </c>
      <c r="C42" s="25" t="s">
        <v>25</v>
      </c>
      <c r="D42" s="14">
        <v>15647.4</v>
      </c>
      <c r="E42" s="36">
        <v>492.6</v>
      </c>
      <c r="F42" s="78">
        <f t="shared" si="26"/>
        <v>16140</v>
      </c>
      <c r="G42" s="45"/>
      <c r="H42" s="14">
        <f t="shared" si="30"/>
        <v>16140</v>
      </c>
      <c r="I42" s="45"/>
      <c r="J42" s="91">
        <f t="shared" si="27"/>
        <v>16140</v>
      </c>
      <c r="K42" s="45">
        <v>1536.7</v>
      </c>
      <c r="L42" s="14">
        <f t="shared" si="28"/>
        <v>17676.7</v>
      </c>
      <c r="M42" s="36"/>
      <c r="N42" s="14">
        <f t="shared" si="29"/>
        <v>17676.7</v>
      </c>
      <c r="O42" s="36"/>
      <c r="P42" s="14">
        <f t="shared" si="31"/>
        <v>17676.7</v>
      </c>
      <c r="HU42" s="13"/>
      <c r="HV42" s="13"/>
      <c r="HW42" s="13"/>
    </row>
    <row r="43" spans="1:231" ht="20.25" customHeight="1" x14ac:dyDescent="0.25">
      <c r="A43" s="41"/>
      <c r="B43" s="63" t="s">
        <v>17</v>
      </c>
      <c r="C43" s="25" t="s">
        <v>26</v>
      </c>
      <c r="D43" s="14">
        <v>56901.3</v>
      </c>
      <c r="E43" s="36">
        <v>3047.3</v>
      </c>
      <c r="F43" s="78">
        <f t="shared" si="26"/>
        <v>59948.600000000006</v>
      </c>
      <c r="G43" s="45"/>
      <c r="H43" s="14">
        <f t="shared" si="30"/>
        <v>59948.600000000006</v>
      </c>
      <c r="I43" s="45"/>
      <c r="J43" s="91">
        <f t="shared" si="27"/>
        <v>59948.600000000006</v>
      </c>
      <c r="K43" s="45">
        <v>5868.8</v>
      </c>
      <c r="L43" s="14">
        <f t="shared" si="28"/>
        <v>65817.400000000009</v>
      </c>
      <c r="M43" s="36"/>
      <c r="N43" s="14">
        <f t="shared" si="29"/>
        <v>65817.400000000009</v>
      </c>
      <c r="O43" s="36"/>
      <c r="P43" s="14">
        <f t="shared" si="31"/>
        <v>65817.400000000009</v>
      </c>
      <c r="HU43" s="13"/>
      <c r="HV43" s="13"/>
      <c r="HW43" s="13"/>
    </row>
    <row r="44" spans="1:231" ht="20.25" customHeight="1" x14ac:dyDescent="0.25">
      <c r="A44" s="41"/>
      <c r="B44" s="63" t="s">
        <v>17</v>
      </c>
      <c r="C44" s="29" t="s">
        <v>27</v>
      </c>
      <c r="D44" s="14">
        <v>100</v>
      </c>
      <c r="E44" s="36"/>
      <c r="F44" s="78">
        <f t="shared" si="26"/>
        <v>100</v>
      </c>
      <c r="G44" s="45"/>
      <c r="H44" s="14">
        <f t="shared" si="30"/>
        <v>100</v>
      </c>
      <c r="I44" s="45"/>
      <c r="J44" s="91">
        <f t="shared" si="27"/>
        <v>100</v>
      </c>
      <c r="K44" s="45"/>
      <c r="L44" s="14">
        <f t="shared" si="28"/>
        <v>100</v>
      </c>
      <c r="M44" s="36"/>
      <c r="N44" s="14">
        <f t="shared" si="29"/>
        <v>100</v>
      </c>
      <c r="O44" s="36"/>
      <c r="P44" s="14">
        <f t="shared" si="31"/>
        <v>100</v>
      </c>
      <c r="HU44" s="13"/>
      <c r="HV44" s="13"/>
      <c r="HW44" s="13"/>
    </row>
    <row r="45" spans="1:231" s="16" customFormat="1" ht="22.5" customHeight="1" x14ac:dyDescent="0.25">
      <c r="A45" s="62">
        <v>915</v>
      </c>
      <c r="B45" s="60" t="s">
        <v>16</v>
      </c>
      <c r="C45" s="26"/>
      <c r="D45" s="15">
        <f t="shared" ref="D45:J45" si="32">SUM(D46:D52)</f>
        <v>215513.90000000002</v>
      </c>
      <c r="E45" s="37">
        <f t="shared" si="32"/>
        <v>24909.5</v>
      </c>
      <c r="F45" s="79">
        <f t="shared" si="32"/>
        <v>240423.40000000002</v>
      </c>
      <c r="G45" s="48">
        <f t="shared" si="32"/>
        <v>0</v>
      </c>
      <c r="H45" s="15">
        <f t="shared" si="32"/>
        <v>240423.40000000002</v>
      </c>
      <c r="I45" s="48">
        <f t="shared" si="32"/>
        <v>0</v>
      </c>
      <c r="J45" s="92">
        <f t="shared" si="32"/>
        <v>240423.40000000002</v>
      </c>
      <c r="K45" s="48">
        <f t="shared" ref="K45:L45" si="33">SUM(K46:K52)</f>
        <v>-120.6</v>
      </c>
      <c r="L45" s="15">
        <f t="shared" si="33"/>
        <v>240302.80000000005</v>
      </c>
      <c r="M45" s="37">
        <f t="shared" ref="M45" si="34">SUM(M46:M52)</f>
        <v>1747.3190000000002</v>
      </c>
      <c r="N45" s="15">
        <f>SUM(N46:N52)</f>
        <v>242050.11900000004</v>
      </c>
      <c r="O45" s="37">
        <f t="shared" ref="O45" si="35">SUM(O46:O52)</f>
        <v>0</v>
      </c>
      <c r="P45" s="15">
        <f>SUM(P46:P52)</f>
        <v>242050.11900000004</v>
      </c>
      <c r="HU45" s="17"/>
      <c r="HV45" s="17"/>
      <c r="HW45" s="17"/>
    </row>
    <row r="46" spans="1:231" ht="31.5" x14ac:dyDescent="0.25">
      <c r="A46" s="41"/>
      <c r="B46" s="63" t="s">
        <v>28</v>
      </c>
      <c r="C46" s="25" t="s">
        <v>29</v>
      </c>
      <c r="D46" s="14">
        <v>34828.6</v>
      </c>
      <c r="E46" s="36"/>
      <c r="F46" s="78">
        <f t="shared" si="26"/>
        <v>34828.6</v>
      </c>
      <c r="G46" s="45"/>
      <c r="H46" s="14">
        <f>F46+G46</f>
        <v>34828.6</v>
      </c>
      <c r="I46" s="45"/>
      <c r="J46" s="91">
        <f t="shared" si="27"/>
        <v>34828.6</v>
      </c>
      <c r="K46" s="45"/>
      <c r="L46" s="14">
        <f t="shared" ref="L46:L52" si="36">J46+K46</f>
        <v>34828.6</v>
      </c>
      <c r="M46" s="36"/>
      <c r="N46" s="14">
        <f t="shared" ref="N46:N52" si="37">L46+M46</f>
        <v>34828.6</v>
      </c>
      <c r="O46" s="36"/>
      <c r="P46" s="14">
        <f t="shared" ref="P46:P49" si="38">N46+O46</f>
        <v>34828.6</v>
      </c>
      <c r="HU46" s="13"/>
      <c r="HV46" s="13"/>
      <c r="HW46" s="13"/>
    </row>
    <row r="47" spans="1:231" ht="21.75" customHeight="1" x14ac:dyDescent="0.25">
      <c r="A47" s="41"/>
      <c r="B47" s="63" t="s">
        <v>17</v>
      </c>
      <c r="C47" s="25" t="s">
        <v>30</v>
      </c>
      <c r="D47" s="14">
        <v>27570.7</v>
      </c>
      <c r="E47" s="36"/>
      <c r="F47" s="78">
        <f t="shared" si="26"/>
        <v>27570.7</v>
      </c>
      <c r="G47" s="45"/>
      <c r="H47" s="14">
        <f t="shared" ref="H47:H52" si="39">F47+G47</f>
        <v>27570.7</v>
      </c>
      <c r="I47" s="45"/>
      <c r="J47" s="91">
        <f t="shared" si="27"/>
        <v>27570.7</v>
      </c>
      <c r="K47" s="45"/>
      <c r="L47" s="14">
        <f t="shared" si="36"/>
        <v>27570.7</v>
      </c>
      <c r="M47" s="36"/>
      <c r="N47" s="14">
        <f t="shared" si="37"/>
        <v>27570.7</v>
      </c>
      <c r="O47" s="36"/>
      <c r="P47" s="14">
        <f t="shared" si="38"/>
        <v>27570.7</v>
      </c>
      <c r="HU47" s="13"/>
      <c r="HV47" s="13"/>
      <c r="HW47" s="13"/>
    </row>
    <row r="48" spans="1:231" ht="31.5" x14ac:dyDescent="0.25">
      <c r="A48" s="41"/>
      <c r="B48" s="63" t="s">
        <v>17</v>
      </c>
      <c r="C48" s="25" t="s">
        <v>31</v>
      </c>
      <c r="D48" s="14">
        <v>138391.70000000001</v>
      </c>
      <c r="E48" s="36">
        <v>24909.5</v>
      </c>
      <c r="F48" s="78">
        <f t="shared" si="26"/>
        <v>163301.20000000001</v>
      </c>
      <c r="G48" s="45"/>
      <c r="H48" s="14">
        <f t="shared" si="39"/>
        <v>163301.20000000001</v>
      </c>
      <c r="I48" s="45"/>
      <c r="J48" s="91">
        <f t="shared" si="27"/>
        <v>163301.20000000001</v>
      </c>
      <c r="K48" s="45">
        <v>-120.6</v>
      </c>
      <c r="L48" s="14">
        <f t="shared" si="36"/>
        <v>163180.6</v>
      </c>
      <c r="M48" s="36"/>
      <c r="N48" s="14">
        <f t="shared" si="37"/>
        <v>163180.6</v>
      </c>
      <c r="O48" s="36"/>
      <c r="P48" s="14">
        <f t="shared" si="38"/>
        <v>163180.6</v>
      </c>
      <c r="HU48" s="13"/>
      <c r="HV48" s="13"/>
      <c r="HW48" s="13"/>
    </row>
    <row r="49" spans="1:231" ht="19.5" x14ac:dyDescent="0.25">
      <c r="A49" s="41"/>
      <c r="B49" s="63" t="s">
        <v>17</v>
      </c>
      <c r="C49" s="25" t="s">
        <v>32</v>
      </c>
      <c r="D49" s="14">
        <v>699</v>
      </c>
      <c r="E49" s="36"/>
      <c r="F49" s="78">
        <f t="shared" si="26"/>
        <v>699</v>
      </c>
      <c r="G49" s="45"/>
      <c r="H49" s="14">
        <f t="shared" si="39"/>
        <v>699</v>
      </c>
      <c r="I49" s="45"/>
      <c r="J49" s="91">
        <f t="shared" si="27"/>
        <v>699</v>
      </c>
      <c r="K49" s="45"/>
      <c r="L49" s="14">
        <f t="shared" si="36"/>
        <v>699</v>
      </c>
      <c r="M49" s="36">
        <v>-339.48099999999999</v>
      </c>
      <c r="N49" s="14">
        <f t="shared" si="37"/>
        <v>359.51900000000001</v>
      </c>
      <c r="O49" s="36"/>
      <c r="P49" s="14">
        <f t="shared" si="38"/>
        <v>359.51900000000001</v>
      </c>
      <c r="HU49" s="13"/>
      <c r="HV49" s="13"/>
      <c r="HW49" s="13"/>
    </row>
    <row r="50" spans="1:231" ht="31.5" x14ac:dyDescent="0.25">
      <c r="A50" s="41"/>
      <c r="B50" s="63" t="s">
        <v>17</v>
      </c>
      <c r="C50" s="25" t="s">
        <v>33</v>
      </c>
      <c r="D50" s="14">
        <v>12009.7</v>
      </c>
      <c r="E50" s="36"/>
      <c r="F50" s="78">
        <f t="shared" si="26"/>
        <v>12009.7</v>
      </c>
      <c r="G50" s="45"/>
      <c r="H50" s="14">
        <f t="shared" si="39"/>
        <v>12009.7</v>
      </c>
      <c r="I50" s="45"/>
      <c r="J50" s="91">
        <f t="shared" si="27"/>
        <v>12009.7</v>
      </c>
      <c r="K50" s="45"/>
      <c r="L50" s="14">
        <f t="shared" si="36"/>
        <v>12009.7</v>
      </c>
      <c r="M50" s="36">
        <v>2086.8000000000002</v>
      </c>
      <c r="N50" s="14">
        <f>L50+M50</f>
        <v>14096.5</v>
      </c>
      <c r="O50" s="36"/>
      <c r="P50" s="14">
        <f>N50+O50</f>
        <v>14096.5</v>
      </c>
      <c r="HU50" s="13"/>
      <c r="HV50" s="13"/>
      <c r="HW50" s="13"/>
    </row>
    <row r="51" spans="1:231" ht="47.25" hidden="1" x14ac:dyDescent="0.25">
      <c r="A51" s="41"/>
      <c r="B51" s="64" t="s">
        <v>17</v>
      </c>
      <c r="C51" s="28" t="s">
        <v>34</v>
      </c>
      <c r="D51" s="18"/>
      <c r="E51" s="36"/>
      <c r="F51" s="80">
        <f t="shared" si="26"/>
        <v>0</v>
      </c>
      <c r="G51" s="45"/>
      <c r="H51" s="14">
        <f t="shared" si="39"/>
        <v>0</v>
      </c>
      <c r="I51" s="45"/>
      <c r="J51" s="91">
        <f t="shared" si="27"/>
        <v>0</v>
      </c>
      <c r="K51" s="45"/>
      <c r="L51" s="14">
        <f t="shared" si="36"/>
        <v>0</v>
      </c>
      <c r="M51" s="36"/>
      <c r="N51" s="14">
        <f t="shared" si="37"/>
        <v>0</v>
      </c>
      <c r="O51" s="36"/>
      <c r="P51" s="14">
        <f t="shared" ref="P51:P52" si="40">N51+O51</f>
        <v>0</v>
      </c>
      <c r="HU51" s="13"/>
      <c r="HV51" s="13"/>
      <c r="HW51" s="13"/>
    </row>
    <row r="52" spans="1:231" ht="66" customHeight="1" x14ac:dyDescent="0.25">
      <c r="A52" s="41"/>
      <c r="B52" s="63" t="s">
        <v>17</v>
      </c>
      <c r="C52" s="25" t="s">
        <v>98</v>
      </c>
      <c r="D52" s="14">
        <v>2014.2</v>
      </c>
      <c r="E52" s="36"/>
      <c r="F52" s="78">
        <f t="shared" si="26"/>
        <v>2014.2</v>
      </c>
      <c r="G52" s="45"/>
      <c r="H52" s="14">
        <f t="shared" si="39"/>
        <v>2014.2</v>
      </c>
      <c r="I52" s="45"/>
      <c r="J52" s="91">
        <f t="shared" si="27"/>
        <v>2014.2</v>
      </c>
      <c r="K52" s="45"/>
      <c r="L52" s="14">
        <f t="shared" si="36"/>
        <v>2014.2</v>
      </c>
      <c r="M52" s="36"/>
      <c r="N52" s="14">
        <f t="shared" si="37"/>
        <v>2014.2</v>
      </c>
      <c r="O52" s="36"/>
      <c r="P52" s="14">
        <f t="shared" si="40"/>
        <v>2014.2</v>
      </c>
      <c r="HU52" s="13"/>
      <c r="HV52" s="13"/>
      <c r="HW52" s="13"/>
    </row>
    <row r="53" spans="1:231" s="16" customFormat="1" ht="22.5" customHeight="1" x14ac:dyDescent="0.25">
      <c r="A53" s="62">
        <v>918</v>
      </c>
      <c r="B53" s="60" t="s">
        <v>16</v>
      </c>
      <c r="C53" s="26"/>
      <c r="D53" s="15">
        <f t="shared" ref="D53:J53" si="41">SUM(D54:D64)</f>
        <v>150875.43</v>
      </c>
      <c r="E53" s="37">
        <f t="shared" si="41"/>
        <v>13204.809499999999</v>
      </c>
      <c r="F53" s="79">
        <f t="shared" si="41"/>
        <v>164080.23949999997</v>
      </c>
      <c r="G53" s="48">
        <f t="shared" si="41"/>
        <v>0</v>
      </c>
      <c r="H53" s="15">
        <f t="shared" si="41"/>
        <v>164080.23949999997</v>
      </c>
      <c r="I53" s="48">
        <f t="shared" si="41"/>
        <v>0</v>
      </c>
      <c r="J53" s="92">
        <f t="shared" si="41"/>
        <v>164080.23949999997</v>
      </c>
      <c r="K53" s="48">
        <f t="shared" ref="K53:L53" si="42">SUM(K54:K64)</f>
        <v>0</v>
      </c>
      <c r="L53" s="15">
        <f t="shared" si="42"/>
        <v>164080.23949999997</v>
      </c>
      <c r="M53" s="37">
        <f t="shared" ref="M53:N53" si="43">SUM(M54:M64)</f>
        <v>0</v>
      </c>
      <c r="N53" s="15">
        <f t="shared" si="43"/>
        <v>164080.23949999997</v>
      </c>
      <c r="O53" s="37">
        <f>SUM(O54:O64)</f>
        <v>29069.600000000002</v>
      </c>
      <c r="P53" s="15">
        <f t="shared" ref="P53" si="44">SUM(P54:P64)</f>
        <v>193149.83949999997</v>
      </c>
      <c r="HU53" s="17"/>
      <c r="HV53" s="17"/>
      <c r="HW53" s="17"/>
    </row>
    <row r="54" spans="1:231" s="16" customFormat="1" ht="30" hidden="1" customHeight="1" x14ac:dyDescent="0.25">
      <c r="A54" s="62"/>
      <c r="B54" s="64" t="s">
        <v>35</v>
      </c>
      <c r="C54" s="28" t="s">
        <v>36</v>
      </c>
      <c r="D54" s="18"/>
      <c r="E54" s="36"/>
      <c r="F54" s="80"/>
      <c r="G54" s="45"/>
      <c r="H54" s="18"/>
      <c r="I54" s="45"/>
      <c r="J54" s="93"/>
      <c r="K54" s="45"/>
      <c r="L54" s="18"/>
      <c r="M54" s="36"/>
      <c r="N54" s="18"/>
      <c r="O54" s="36"/>
      <c r="P54" s="18"/>
      <c r="HU54" s="17"/>
      <c r="HV54" s="17"/>
      <c r="HW54" s="17"/>
    </row>
    <row r="55" spans="1:231" ht="23.25" customHeight="1" x14ac:dyDescent="0.25">
      <c r="A55" s="41"/>
      <c r="B55" s="65" t="s">
        <v>37</v>
      </c>
      <c r="C55" s="30" t="s">
        <v>38</v>
      </c>
      <c r="D55" s="14">
        <v>130230.43</v>
      </c>
      <c r="E55" s="36"/>
      <c r="F55" s="78">
        <f t="shared" ref="F55:F61" si="45">D55+E55</f>
        <v>130230.43</v>
      </c>
      <c r="G55" s="45"/>
      <c r="H55" s="14">
        <f>F55+G55</f>
        <v>130230.43</v>
      </c>
      <c r="I55" s="45"/>
      <c r="J55" s="91">
        <f t="shared" ref="J55:J61" si="46">H55+I55</f>
        <v>130230.43</v>
      </c>
      <c r="K55" s="45"/>
      <c r="L55" s="14">
        <f t="shared" ref="L55:L61" si="47">J55+K55</f>
        <v>130230.43</v>
      </c>
      <c r="M55" s="36"/>
      <c r="N55" s="14">
        <f t="shared" ref="N55:N61" si="48">L55+M55</f>
        <v>130230.43</v>
      </c>
      <c r="O55" s="36"/>
      <c r="P55" s="14">
        <f t="shared" ref="P55:P61" si="49">N55+O55</f>
        <v>130230.43</v>
      </c>
      <c r="HU55" s="13"/>
      <c r="HV55" s="13"/>
      <c r="HW55" s="13"/>
    </row>
    <row r="56" spans="1:231" ht="65.25" customHeight="1" x14ac:dyDescent="0.25">
      <c r="A56" s="41"/>
      <c r="B56" s="43" t="s">
        <v>157</v>
      </c>
      <c r="C56" s="44" t="s">
        <v>159</v>
      </c>
      <c r="D56" s="14"/>
      <c r="E56" s="36"/>
      <c r="F56" s="78"/>
      <c r="G56" s="45"/>
      <c r="H56" s="14"/>
      <c r="I56" s="45"/>
      <c r="J56" s="91"/>
      <c r="K56" s="45"/>
      <c r="L56" s="14"/>
      <c r="M56" s="36"/>
      <c r="N56" s="14"/>
      <c r="O56" s="36">
        <v>21446.9</v>
      </c>
      <c r="P56" s="14">
        <f t="shared" si="49"/>
        <v>21446.9</v>
      </c>
      <c r="HU56" s="13"/>
      <c r="HV56" s="13"/>
      <c r="HW56" s="13"/>
    </row>
    <row r="57" spans="1:231" ht="67.5" customHeight="1" x14ac:dyDescent="0.25">
      <c r="A57" s="41"/>
      <c r="B57" s="49" t="s">
        <v>157</v>
      </c>
      <c r="C57" s="44" t="s">
        <v>160</v>
      </c>
      <c r="D57" s="14"/>
      <c r="E57" s="36"/>
      <c r="F57" s="78"/>
      <c r="G57" s="45"/>
      <c r="H57" s="14"/>
      <c r="I57" s="45"/>
      <c r="J57" s="91"/>
      <c r="K57" s="45"/>
      <c r="L57" s="14"/>
      <c r="M57" s="36"/>
      <c r="N57" s="14"/>
      <c r="O57" s="36">
        <v>7622.7</v>
      </c>
      <c r="P57" s="14">
        <f t="shared" si="49"/>
        <v>7622.7</v>
      </c>
      <c r="HU57" s="13"/>
      <c r="HV57" s="13"/>
      <c r="HW57" s="13"/>
    </row>
    <row r="58" spans="1:231" s="16" customFormat="1" ht="23.25" customHeight="1" x14ac:dyDescent="0.25">
      <c r="A58" s="62"/>
      <c r="B58" s="65" t="s">
        <v>17</v>
      </c>
      <c r="C58" s="30" t="s">
        <v>39</v>
      </c>
      <c r="D58" s="14">
        <v>625.29999999999995</v>
      </c>
      <c r="E58" s="36"/>
      <c r="F58" s="78">
        <f t="shared" si="45"/>
        <v>625.29999999999995</v>
      </c>
      <c r="G58" s="45"/>
      <c r="H58" s="14">
        <f t="shared" ref="H58:H61" si="50">F58+G58</f>
        <v>625.29999999999995</v>
      </c>
      <c r="I58" s="45"/>
      <c r="J58" s="91">
        <f t="shared" si="46"/>
        <v>625.29999999999995</v>
      </c>
      <c r="K58" s="45"/>
      <c r="L58" s="14">
        <f t="shared" si="47"/>
        <v>625.29999999999995</v>
      </c>
      <c r="M58" s="36"/>
      <c r="N58" s="14">
        <f t="shared" si="48"/>
        <v>625.29999999999995</v>
      </c>
      <c r="O58" s="36"/>
      <c r="P58" s="14">
        <f t="shared" si="49"/>
        <v>625.29999999999995</v>
      </c>
      <c r="HU58" s="17"/>
      <c r="HV58" s="17"/>
      <c r="HW58" s="17"/>
    </row>
    <row r="59" spans="1:231" ht="31.5" x14ac:dyDescent="0.25">
      <c r="A59" s="41"/>
      <c r="B59" s="63" t="s">
        <v>17</v>
      </c>
      <c r="C59" s="29" t="s">
        <v>40</v>
      </c>
      <c r="D59" s="14">
        <v>11996</v>
      </c>
      <c r="E59" s="36"/>
      <c r="F59" s="78">
        <f t="shared" si="45"/>
        <v>11996</v>
      </c>
      <c r="G59" s="45"/>
      <c r="H59" s="14">
        <f t="shared" si="50"/>
        <v>11996</v>
      </c>
      <c r="I59" s="45"/>
      <c r="J59" s="91">
        <f t="shared" si="46"/>
        <v>11996</v>
      </c>
      <c r="K59" s="45"/>
      <c r="L59" s="14">
        <f t="shared" si="47"/>
        <v>11996</v>
      </c>
      <c r="M59" s="36"/>
      <c r="N59" s="14">
        <f t="shared" si="48"/>
        <v>11996</v>
      </c>
      <c r="O59" s="36"/>
      <c r="P59" s="14">
        <f t="shared" si="49"/>
        <v>11996</v>
      </c>
      <c r="HU59" s="13"/>
      <c r="HV59" s="13"/>
      <c r="HW59" s="13"/>
    </row>
    <row r="60" spans="1:231" ht="37.5" customHeight="1" x14ac:dyDescent="0.25">
      <c r="A60" s="41"/>
      <c r="B60" s="63" t="s">
        <v>17</v>
      </c>
      <c r="C60" s="44" t="s">
        <v>43</v>
      </c>
      <c r="D60" s="14"/>
      <c r="E60" s="36">
        <v>13204.81</v>
      </c>
      <c r="F60" s="78">
        <f t="shared" si="45"/>
        <v>13204.81</v>
      </c>
      <c r="G60" s="45"/>
      <c r="H60" s="14">
        <f t="shared" si="50"/>
        <v>13204.81</v>
      </c>
      <c r="I60" s="45"/>
      <c r="J60" s="91">
        <f t="shared" si="46"/>
        <v>13204.81</v>
      </c>
      <c r="K60" s="45"/>
      <c r="L60" s="14">
        <f t="shared" si="47"/>
        <v>13204.81</v>
      </c>
      <c r="M60" s="36"/>
      <c r="N60" s="14">
        <f t="shared" si="48"/>
        <v>13204.81</v>
      </c>
      <c r="O60" s="36"/>
      <c r="P60" s="14">
        <f t="shared" si="49"/>
        <v>13204.81</v>
      </c>
      <c r="HU60" s="13"/>
      <c r="HV60" s="13"/>
      <c r="HW60" s="13"/>
    </row>
    <row r="61" spans="1:231" ht="31.5" x14ac:dyDescent="0.25">
      <c r="A61" s="41"/>
      <c r="B61" s="49" t="s">
        <v>17</v>
      </c>
      <c r="C61" s="29" t="s">
        <v>41</v>
      </c>
      <c r="D61" s="14">
        <v>8023.7</v>
      </c>
      <c r="E61" s="36">
        <v>-5.0000000000000001E-4</v>
      </c>
      <c r="F61" s="78">
        <f t="shared" si="45"/>
        <v>8023.6994999999997</v>
      </c>
      <c r="G61" s="45"/>
      <c r="H61" s="14">
        <f t="shared" si="50"/>
        <v>8023.6994999999997</v>
      </c>
      <c r="I61" s="45"/>
      <c r="J61" s="91">
        <f t="shared" si="46"/>
        <v>8023.6994999999997</v>
      </c>
      <c r="K61" s="45"/>
      <c r="L61" s="14">
        <f t="shared" si="47"/>
        <v>8023.6994999999997</v>
      </c>
      <c r="M61" s="36"/>
      <c r="N61" s="14">
        <f t="shared" si="48"/>
        <v>8023.6994999999997</v>
      </c>
      <c r="O61" s="36"/>
      <c r="P61" s="14">
        <f t="shared" si="49"/>
        <v>8023.6994999999997</v>
      </c>
      <c r="HU61" s="13"/>
      <c r="HV61" s="13"/>
      <c r="HW61" s="13"/>
    </row>
    <row r="62" spans="1:231" s="19" customFormat="1" ht="31.5" hidden="1" x14ac:dyDescent="0.25">
      <c r="A62" s="41"/>
      <c r="B62" s="66" t="s">
        <v>17</v>
      </c>
      <c r="C62" s="31" t="s">
        <v>42</v>
      </c>
      <c r="D62" s="18"/>
      <c r="E62" s="36"/>
      <c r="F62" s="80"/>
      <c r="G62" s="45"/>
      <c r="H62" s="18"/>
      <c r="I62" s="45"/>
      <c r="J62" s="93"/>
      <c r="K62" s="45"/>
      <c r="L62" s="18"/>
      <c r="M62" s="36"/>
      <c r="N62" s="18"/>
      <c r="O62" s="36"/>
      <c r="P62" s="18"/>
    </row>
    <row r="63" spans="1:231" ht="31.5" hidden="1" x14ac:dyDescent="0.25">
      <c r="A63" s="41"/>
      <c r="B63" s="66" t="s">
        <v>17</v>
      </c>
      <c r="C63" s="31" t="s">
        <v>43</v>
      </c>
      <c r="D63" s="18"/>
      <c r="E63" s="36"/>
      <c r="F63" s="80"/>
      <c r="G63" s="45"/>
      <c r="H63" s="18"/>
      <c r="I63" s="45"/>
      <c r="J63" s="93"/>
      <c r="K63" s="45"/>
      <c r="L63" s="18"/>
      <c r="M63" s="36"/>
      <c r="N63" s="18"/>
      <c r="O63" s="36"/>
      <c r="P63" s="18"/>
      <c r="HU63" s="13"/>
      <c r="HV63" s="13"/>
      <c r="HW63" s="13"/>
    </row>
    <row r="64" spans="1:231" ht="31.5" hidden="1" x14ac:dyDescent="0.25">
      <c r="A64" s="41"/>
      <c r="B64" s="66" t="s">
        <v>17</v>
      </c>
      <c r="C64" s="31" t="s">
        <v>44</v>
      </c>
      <c r="D64" s="18"/>
      <c r="E64" s="36"/>
      <c r="F64" s="80"/>
      <c r="G64" s="45"/>
      <c r="H64" s="18"/>
      <c r="I64" s="45"/>
      <c r="J64" s="93"/>
      <c r="K64" s="45"/>
      <c r="L64" s="18"/>
      <c r="M64" s="36"/>
      <c r="N64" s="18"/>
      <c r="O64" s="36"/>
      <c r="P64" s="18"/>
      <c r="HU64" s="13"/>
      <c r="HV64" s="13"/>
      <c r="HW64" s="13"/>
    </row>
    <row r="65" spans="1:234" s="16" customFormat="1" ht="25.5" customHeight="1" x14ac:dyDescent="0.25">
      <c r="A65" s="62">
        <v>919</v>
      </c>
      <c r="B65" s="60" t="s">
        <v>16</v>
      </c>
      <c r="C65" s="26"/>
      <c r="D65" s="15">
        <f t="shared" ref="D65:J65" si="51">SUM(D66:D70)</f>
        <v>20637.3</v>
      </c>
      <c r="E65" s="37">
        <f t="shared" si="51"/>
        <v>50983.325230000002</v>
      </c>
      <c r="F65" s="79">
        <f t="shared" si="51"/>
        <v>71620.625230000005</v>
      </c>
      <c r="G65" s="48">
        <f t="shared" si="51"/>
        <v>0</v>
      </c>
      <c r="H65" s="15">
        <f t="shared" si="51"/>
        <v>71620.625230000005</v>
      </c>
      <c r="I65" s="48">
        <f t="shared" si="51"/>
        <v>0</v>
      </c>
      <c r="J65" s="92">
        <f t="shared" si="51"/>
        <v>71620.625230000005</v>
      </c>
      <c r="K65" s="48">
        <f t="shared" ref="K65:L65" si="52">SUM(K66:K70)</f>
        <v>0</v>
      </c>
      <c r="L65" s="15">
        <f t="shared" si="52"/>
        <v>71620.625230000005</v>
      </c>
      <c r="M65" s="37">
        <f t="shared" ref="M65:N65" si="53">SUM(M66:M70)</f>
        <v>0</v>
      </c>
      <c r="N65" s="15">
        <f t="shared" si="53"/>
        <v>71620.625230000005</v>
      </c>
      <c r="O65" s="37">
        <f t="shared" ref="O65:P65" si="54">SUM(O66:O70)</f>
        <v>0</v>
      </c>
      <c r="P65" s="15">
        <f t="shared" si="54"/>
        <v>71620.625230000005</v>
      </c>
      <c r="HU65" s="17"/>
      <c r="HV65" s="17"/>
      <c r="HW65" s="17"/>
    </row>
    <row r="66" spans="1:234" ht="21.75" customHeight="1" x14ac:dyDescent="0.25">
      <c r="A66" s="41"/>
      <c r="B66" s="49" t="s">
        <v>17</v>
      </c>
      <c r="C66" s="29" t="s">
        <v>45</v>
      </c>
      <c r="D66" s="14">
        <v>284.2</v>
      </c>
      <c r="E66" s="36">
        <v>3.0499999999999999E-2</v>
      </c>
      <c r="F66" s="78">
        <f t="shared" ref="F66:F72" si="55">D66+E66</f>
        <v>284.23050000000001</v>
      </c>
      <c r="G66" s="45"/>
      <c r="H66" s="14">
        <f>F66+G66</f>
        <v>284.23050000000001</v>
      </c>
      <c r="I66" s="45"/>
      <c r="J66" s="91">
        <f t="shared" ref="J66:J76" si="56">H66+I66</f>
        <v>284.23050000000001</v>
      </c>
      <c r="K66" s="45"/>
      <c r="L66" s="14">
        <f t="shared" ref="L66:L70" si="57">J66+K66</f>
        <v>284.23050000000001</v>
      </c>
      <c r="M66" s="36"/>
      <c r="N66" s="14">
        <f t="shared" ref="N66:N70" si="58">L66+M66</f>
        <v>284.23050000000001</v>
      </c>
      <c r="O66" s="36"/>
      <c r="P66" s="14">
        <f t="shared" ref="P66:P70" si="59">N66+O66</f>
        <v>284.23050000000001</v>
      </c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3"/>
      <c r="HV66" s="13"/>
      <c r="HW66" s="13"/>
    </row>
    <row r="67" spans="1:234" ht="47.25" x14ac:dyDescent="0.25">
      <c r="A67" s="41"/>
      <c r="B67" s="49" t="s">
        <v>17</v>
      </c>
      <c r="C67" s="29" t="s">
        <v>46</v>
      </c>
      <c r="D67" s="14">
        <v>78.400000000000006</v>
      </c>
      <c r="E67" s="36"/>
      <c r="F67" s="78">
        <f t="shared" si="55"/>
        <v>78.400000000000006</v>
      </c>
      <c r="G67" s="45"/>
      <c r="H67" s="14">
        <f t="shared" ref="H67:H70" si="60">F67+G67</f>
        <v>78.400000000000006</v>
      </c>
      <c r="I67" s="45"/>
      <c r="J67" s="91">
        <f t="shared" si="56"/>
        <v>78.400000000000006</v>
      </c>
      <c r="K67" s="45"/>
      <c r="L67" s="14">
        <f t="shared" si="57"/>
        <v>78.400000000000006</v>
      </c>
      <c r="M67" s="36"/>
      <c r="N67" s="14">
        <f t="shared" si="58"/>
        <v>78.400000000000006</v>
      </c>
      <c r="O67" s="36"/>
      <c r="P67" s="14">
        <f t="shared" si="59"/>
        <v>78.400000000000006</v>
      </c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3"/>
      <c r="HV67" s="13"/>
      <c r="HW67" s="13"/>
    </row>
    <row r="68" spans="1:234" ht="19.5" customHeight="1" x14ac:dyDescent="0.25">
      <c r="A68" s="41"/>
      <c r="B68" s="49" t="s">
        <v>47</v>
      </c>
      <c r="C68" s="29" t="s">
        <v>48</v>
      </c>
      <c r="D68" s="14">
        <v>20274.7</v>
      </c>
      <c r="E68" s="36">
        <v>-2.5860000000000001E-2</v>
      </c>
      <c r="F68" s="78">
        <f t="shared" si="55"/>
        <v>20274.674139999999</v>
      </c>
      <c r="G68" s="45"/>
      <c r="H68" s="14">
        <f t="shared" si="60"/>
        <v>20274.674139999999</v>
      </c>
      <c r="I68" s="45"/>
      <c r="J68" s="91">
        <f t="shared" si="56"/>
        <v>20274.674139999999</v>
      </c>
      <c r="K68" s="45"/>
      <c r="L68" s="14">
        <f t="shared" si="57"/>
        <v>20274.674139999999</v>
      </c>
      <c r="M68" s="36"/>
      <c r="N68" s="14">
        <f t="shared" si="58"/>
        <v>20274.674139999999</v>
      </c>
      <c r="O68" s="36"/>
      <c r="P68" s="14">
        <f t="shared" si="59"/>
        <v>20274.674139999999</v>
      </c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3"/>
      <c r="HV68" s="13"/>
      <c r="HW68" s="13"/>
    </row>
    <row r="69" spans="1:234" ht="19.5" customHeight="1" x14ac:dyDescent="0.25">
      <c r="A69" s="41"/>
      <c r="B69" s="49" t="s">
        <v>119</v>
      </c>
      <c r="C69" s="40" t="s">
        <v>120</v>
      </c>
      <c r="D69" s="14"/>
      <c r="E69" s="36">
        <v>488.37108999999998</v>
      </c>
      <c r="F69" s="78">
        <f t="shared" si="55"/>
        <v>488.37108999999998</v>
      </c>
      <c r="G69" s="45"/>
      <c r="H69" s="14">
        <f t="shared" si="60"/>
        <v>488.37108999999998</v>
      </c>
      <c r="I69" s="45"/>
      <c r="J69" s="91">
        <f t="shared" si="56"/>
        <v>488.37108999999998</v>
      </c>
      <c r="K69" s="45"/>
      <c r="L69" s="14">
        <f t="shared" si="57"/>
        <v>488.37108999999998</v>
      </c>
      <c r="M69" s="36"/>
      <c r="N69" s="14">
        <f t="shared" si="58"/>
        <v>488.37108999999998</v>
      </c>
      <c r="O69" s="36"/>
      <c r="P69" s="14">
        <f t="shared" si="59"/>
        <v>488.37108999999998</v>
      </c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3"/>
      <c r="HV69" s="13"/>
      <c r="HW69" s="13"/>
    </row>
    <row r="70" spans="1:234" ht="35.25" customHeight="1" x14ac:dyDescent="0.25">
      <c r="A70" s="41"/>
      <c r="B70" s="49" t="s">
        <v>132</v>
      </c>
      <c r="C70" s="29" t="s">
        <v>133</v>
      </c>
      <c r="D70" s="14"/>
      <c r="E70" s="36">
        <v>50494.949500000002</v>
      </c>
      <c r="F70" s="78">
        <f t="shared" si="55"/>
        <v>50494.949500000002</v>
      </c>
      <c r="G70" s="45"/>
      <c r="H70" s="14">
        <f t="shared" si="60"/>
        <v>50494.949500000002</v>
      </c>
      <c r="I70" s="45"/>
      <c r="J70" s="91">
        <f t="shared" si="56"/>
        <v>50494.949500000002</v>
      </c>
      <c r="K70" s="45"/>
      <c r="L70" s="14">
        <f t="shared" si="57"/>
        <v>50494.949500000002</v>
      </c>
      <c r="M70" s="36"/>
      <c r="N70" s="14">
        <f t="shared" si="58"/>
        <v>50494.949500000002</v>
      </c>
      <c r="O70" s="36"/>
      <c r="P70" s="14">
        <f t="shared" si="59"/>
        <v>50494.949500000002</v>
      </c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3"/>
      <c r="HV70" s="13"/>
      <c r="HW70" s="13"/>
    </row>
    <row r="71" spans="1:234" s="16" customFormat="1" ht="23.25" customHeight="1" x14ac:dyDescent="0.25">
      <c r="A71" s="62">
        <v>923</v>
      </c>
      <c r="B71" s="60" t="s">
        <v>16</v>
      </c>
      <c r="C71" s="26"/>
      <c r="D71" s="15">
        <f>D72</f>
        <v>162467.9</v>
      </c>
      <c r="E71" s="37">
        <f>E72</f>
        <v>61417.1</v>
      </c>
      <c r="F71" s="79">
        <f>SUM(F72)</f>
        <v>223885</v>
      </c>
      <c r="G71" s="48">
        <f>G72</f>
        <v>0</v>
      </c>
      <c r="H71" s="15">
        <f>SUM(H72)</f>
        <v>223885</v>
      </c>
      <c r="I71" s="48">
        <f>I72</f>
        <v>0</v>
      </c>
      <c r="J71" s="92">
        <f>SUM(J72)</f>
        <v>223885</v>
      </c>
      <c r="K71" s="48">
        <f>K72</f>
        <v>0</v>
      </c>
      <c r="L71" s="15">
        <f>SUM(L72)</f>
        <v>223885</v>
      </c>
      <c r="M71" s="37">
        <f>M72</f>
        <v>0</v>
      </c>
      <c r="N71" s="15">
        <f>SUM(N72)</f>
        <v>223885</v>
      </c>
      <c r="O71" s="37">
        <f>O72</f>
        <v>0</v>
      </c>
      <c r="P71" s="15">
        <f>SUM(P72)</f>
        <v>223885</v>
      </c>
      <c r="HU71" s="17"/>
      <c r="HV71" s="17"/>
      <c r="HW71" s="17"/>
    </row>
    <row r="72" spans="1:234" ht="31.5" x14ac:dyDescent="0.25">
      <c r="A72" s="41"/>
      <c r="B72" s="49" t="s">
        <v>17</v>
      </c>
      <c r="C72" s="29" t="s">
        <v>99</v>
      </c>
      <c r="D72" s="14">
        <v>162467.9</v>
      </c>
      <c r="E72" s="36">
        <v>61417.1</v>
      </c>
      <c r="F72" s="78">
        <f t="shared" si="55"/>
        <v>223885</v>
      </c>
      <c r="G72" s="45"/>
      <c r="H72" s="14">
        <f>F72+G72</f>
        <v>223885</v>
      </c>
      <c r="I72" s="45"/>
      <c r="J72" s="91">
        <f t="shared" si="56"/>
        <v>223885</v>
      </c>
      <c r="K72" s="45"/>
      <c r="L72" s="14">
        <f t="shared" ref="L72" si="61">J72+K72</f>
        <v>223885</v>
      </c>
      <c r="M72" s="36"/>
      <c r="N72" s="14">
        <f t="shared" ref="N72" si="62">L72+M72</f>
        <v>223885</v>
      </c>
      <c r="O72" s="36"/>
      <c r="P72" s="14">
        <f t="shared" ref="P72" si="63">N72+O72</f>
        <v>223885</v>
      </c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  <c r="EM72" s="19"/>
      <c r="EN72" s="19"/>
      <c r="EO72" s="19"/>
      <c r="EP72" s="19"/>
      <c r="EQ72" s="19"/>
      <c r="ER72" s="19"/>
      <c r="ES72" s="19"/>
      <c r="ET72" s="19"/>
      <c r="EU72" s="19"/>
      <c r="EV72" s="19"/>
      <c r="EW72" s="19"/>
      <c r="EX72" s="19"/>
      <c r="EY72" s="19"/>
      <c r="EZ72" s="19"/>
      <c r="FA72" s="19"/>
      <c r="FB72" s="19"/>
      <c r="FC72" s="19"/>
      <c r="FD72" s="19"/>
      <c r="FE72" s="19"/>
      <c r="FF72" s="19"/>
      <c r="FG72" s="19"/>
      <c r="FH72" s="19"/>
      <c r="FI72" s="19"/>
      <c r="FJ72" s="19"/>
      <c r="FK72" s="19"/>
      <c r="FL72" s="19"/>
      <c r="FM72" s="19"/>
      <c r="FN72" s="19"/>
      <c r="FO72" s="1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  <c r="GT72" s="19"/>
      <c r="GU72" s="19"/>
      <c r="GV72" s="19"/>
      <c r="GW72" s="19"/>
      <c r="GX72" s="19"/>
      <c r="GY72" s="19"/>
      <c r="GZ72" s="19"/>
      <c r="HA72" s="19"/>
      <c r="HB72" s="19"/>
      <c r="HC72" s="19"/>
      <c r="HD72" s="19"/>
      <c r="HE72" s="19"/>
      <c r="HF72" s="19"/>
      <c r="HG72" s="19"/>
      <c r="HH72" s="19"/>
      <c r="HI72" s="19"/>
      <c r="HJ72" s="19"/>
      <c r="HK72" s="19"/>
      <c r="HL72" s="19"/>
      <c r="HM72" s="19"/>
      <c r="HN72" s="19"/>
      <c r="HO72" s="19"/>
      <c r="HP72" s="19"/>
      <c r="HQ72" s="19"/>
      <c r="HR72" s="19"/>
      <c r="HS72" s="19"/>
      <c r="HT72" s="19"/>
      <c r="HU72" s="13"/>
      <c r="HV72" s="13"/>
      <c r="HW72" s="13"/>
    </row>
    <row r="73" spans="1:234" s="16" customFormat="1" ht="23.25" customHeight="1" x14ac:dyDescent="0.25">
      <c r="A73" s="62">
        <v>924</v>
      </c>
      <c r="B73" s="60" t="s">
        <v>16</v>
      </c>
      <c r="C73" s="26"/>
      <c r="D73" s="15">
        <f t="shared" ref="D73:J73" si="64">SUM(D74:D76)</f>
        <v>19270.400000000001</v>
      </c>
      <c r="E73" s="37">
        <f t="shared" si="64"/>
        <v>1320.2</v>
      </c>
      <c r="F73" s="79">
        <f t="shared" si="64"/>
        <v>20590.600000000002</v>
      </c>
      <c r="G73" s="48">
        <f t="shared" si="64"/>
        <v>78.379800000000003</v>
      </c>
      <c r="H73" s="15">
        <f t="shared" si="64"/>
        <v>20668.979800000001</v>
      </c>
      <c r="I73" s="48">
        <f t="shared" si="64"/>
        <v>0</v>
      </c>
      <c r="J73" s="92">
        <f t="shared" si="64"/>
        <v>20668.979800000001</v>
      </c>
      <c r="K73" s="48">
        <f t="shared" ref="K73:L73" si="65">SUM(K74:K76)</f>
        <v>1155.4000000000001</v>
      </c>
      <c r="L73" s="15">
        <f t="shared" si="65"/>
        <v>21824.379800000002</v>
      </c>
      <c r="M73" s="37">
        <f t="shared" ref="M73:N73" si="66">SUM(M74:M76)</f>
        <v>0</v>
      </c>
      <c r="N73" s="15">
        <f t="shared" si="66"/>
        <v>21824.379800000002</v>
      </c>
      <c r="O73" s="37">
        <f t="shared" ref="O73:P73" si="67">SUM(O74:O76)</f>
        <v>0</v>
      </c>
      <c r="P73" s="15">
        <f t="shared" si="67"/>
        <v>21824.379800000002</v>
      </c>
      <c r="HU73" s="17"/>
      <c r="HV73" s="17"/>
      <c r="HW73" s="17"/>
    </row>
    <row r="74" spans="1:234" ht="19.5" x14ac:dyDescent="0.25">
      <c r="A74" s="41"/>
      <c r="B74" s="49" t="s">
        <v>137</v>
      </c>
      <c r="C74" s="29" t="s">
        <v>138</v>
      </c>
      <c r="D74" s="18"/>
      <c r="E74" s="36"/>
      <c r="F74" s="80"/>
      <c r="G74" s="45">
        <v>78.379800000000003</v>
      </c>
      <c r="H74" s="14">
        <f>F74+G74</f>
        <v>78.379800000000003</v>
      </c>
      <c r="I74" s="45"/>
      <c r="J74" s="91">
        <f t="shared" si="56"/>
        <v>78.379800000000003</v>
      </c>
      <c r="K74" s="45"/>
      <c r="L74" s="14">
        <f t="shared" ref="L74:L76" si="68">J74+K74</f>
        <v>78.379800000000003</v>
      </c>
      <c r="M74" s="36"/>
      <c r="N74" s="14">
        <f t="shared" ref="N74:N76" si="69">L74+M74</f>
        <v>78.379800000000003</v>
      </c>
      <c r="O74" s="36"/>
      <c r="P74" s="14">
        <f t="shared" ref="P74:P76" si="70">N74+O74</f>
        <v>78.379800000000003</v>
      </c>
    </row>
    <row r="75" spans="1:234" ht="21" customHeight="1" x14ac:dyDescent="0.25">
      <c r="A75" s="41"/>
      <c r="B75" s="49" t="s">
        <v>17</v>
      </c>
      <c r="C75" s="40" t="s">
        <v>49</v>
      </c>
      <c r="D75" s="18"/>
      <c r="E75" s="36">
        <v>1320.2</v>
      </c>
      <c r="F75" s="78">
        <f t="shared" ref="F75:F76" si="71">D75+E75</f>
        <v>1320.2</v>
      </c>
      <c r="G75" s="45"/>
      <c r="H75" s="14">
        <f t="shared" ref="H75" si="72">F75+G75</f>
        <v>1320.2</v>
      </c>
      <c r="I75" s="45"/>
      <c r="J75" s="91">
        <f t="shared" si="56"/>
        <v>1320.2</v>
      </c>
      <c r="K75" s="45"/>
      <c r="L75" s="14">
        <f t="shared" si="68"/>
        <v>1320.2</v>
      </c>
      <c r="M75" s="36"/>
      <c r="N75" s="14">
        <f t="shared" si="69"/>
        <v>1320.2</v>
      </c>
      <c r="O75" s="36"/>
      <c r="P75" s="14">
        <f t="shared" si="70"/>
        <v>1320.2</v>
      </c>
    </row>
    <row r="76" spans="1:234" ht="21" customHeight="1" x14ac:dyDescent="0.25">
      <c r="A76" s="41"/>
      <c r="B76" s="49" t="s">
        <v>17</v>
      </c>
      <c r="C76" s="29" t="s">
        <v>50</v>
      </c>
      <c r="D76" s="14">
        <v>19270.400000000001</v>
      </c>
      <c r="E76" s="36"/>
      <c r="F76" s="78">
        <f t="shared" si="71"/>
        <v>19270.400000000001</v>
      </c>
      <c r="G76" s="45"/>
      <c r="H76" s="14">
        <f>F76+G76</f>
        <v>19270.400000000001</v>
      </c>
      <c r="I76" s="45"/>
      <c r="J76" s="91">
        <f t="shared" si="56"/>
        <v>19270.400000000001</v>
      </c>
      <c r="K76" s="45">
        <v>1155.4000000000001</v>
      </c>
      <c r="L76" s="14">
        <f t="shared" si="68"/>
        <v>20425.800000000003</v>
      </c>
      <c r="M76" s="36"/>
      <c r="N76" s="14">
        <f t="shared" si="69"/>
        <v>20425.800000000003</v>
      </c>
      <c r="O76" s="36"/>
      <c r="P76" s="14">
        <f t="shared" si="70"/>
        <v>20425.800000000003</v>
      </c>
      <c r="HV76" s="13"/>
      <c r="HW76" s="13"/>
    </row>
    <row r="77" spans="1:234" ht="30" customHeight="1" x14ac:dyDescent="0.25">
      <c r="A77" s="41"/>
      <c r="B77" s="60" t="s">
        <v>51</v>
      </c>
      <c r="C77" s="26" t="s">
        <v>52</v>
      </c>
      <c r="D77" s="15">
        <f t="shared" ref="D77:J77" si="73">SUM(D108,D104,D94,D78,D92,D106)</f>
        <v>593698.30000000005</v>
      </c>
      <c r="E77" s="37">
        <f t="shared" si="73"/>
        <v>36875.978289999992</v>
      </c>
      <c r="F77" s="79">
        <f t="shared" si="73"/>
        <v>630574.27829000005</v>
      </c>
      <c r="G77" s="48">
        <f t="shared" si="73"/>
        <v>27913.499940000002</v>
      </c>
      <c r="H77" s="15">
        <f t="shared" si="73"/>
        <v>658487.77823000005</v>
      </c>
      <c r="I77" s="48">
        <f t="shared" si="73"/>
        <v>860.34676999999999</v>
      </c>
      <c r="J77" s="92">
        <f t="shared" si="73"/>
        <v>659348.125</v>
      </c>
      <c r="K77" s="48">
        <f t="shared" ref="K77:L77" si="74">SUM(K108,K104,K94,K78,K92,K106)</f>
        <v>0</v>
      </c>
      <c r="L77" s="15">
        <f t="shared" si="74"/>
        <v>659348.125</v>
      </c>
      <c r="M77" s="37">
        <f t="shared" ref="M77:N77" si="75">SUM(M108,M104,M94,M78,M92,M106)</f>
        <v>-1885.8728000000001</v>
      </c>
      <c r="N77" s="15">
        <f t="shared" si="75"/>
        <v>657462.25219999999</v>
      </c>
      <c r="O77" s="37">
        <f>SUM(O108,O104,O94,O78,O92,O106)</f>
        <v>-456.78936999999996</v>
      </c>
      <c r="P77" s="15">
        <f t="shared" ref="P77" si="76">SUM(P108,P104,P94,P78,P92,P106)</f>
        <v>657005.46282999997</v>
      </c>
      <c r="HU77" s="13"/>
      <c r="HV77" s="13"/>
      <c r="HW77" s="13"/>
    </row>
    <row r="78" spans="1:234" s="16" customFormat="1" ht="23.25" customHeight="1" x14ac:dyDescent="0.25">
      <c r="A78" s="62">
        <v>912</v>
      </c>
      <c r="B78" s="60" t="s">
        <v>16</v>
      </c>
      <c r="C78" s="26"/>
      <c r="D78" s="15">
        <f t="shared" ref="D78:J78" si="77">SUM(D79:D91)</f>
        <v>13513.999999999998</v>
      </c>
      <c r="E78" s="37">
        <f t="shared" si="77"/>
        <v>0</v>
      </c>
      <c r="F78" s="79">
        <f t="shared" si="77"/>
        <v>13513.999999999998</v>
      </c>
      <c r="G78" s="48">
        <f t="shared" si="77"/>
        <v>1446.3</v>
      </c>
      <c r="H78" s="15">
        <f t="shared" si="77"/>
        <v>14960.3</v>
      </c>
      <c r="I78" s="48">
        <f t="shared" si="77"/>
        <v>0</v>
      </c>
      <c r="J78" s="92">
        <f t="shared" si="77"/>
        <v>14960.3</v>
      </c>
      <c r="K78" s="48">
        <f t="shared" ref="K78:L78" si="78">SUM(K79:K91)</f>
        <v>0</v>
      </c>
      <c r="L78" s="15">
        <f t="shared" si="78"/>
        <v>14960.3</v>
      </c>
      <c r="M78" s="37">
        <f t="shared" ref="M78:N78" si="79">SUM(M79:M91)</f>
        <v>-1641.5</v>
      </c>
      <c r="N78" s="15">
        <f t="shared" si="79"/>
        <v>13318.8</v>
      </c>
      <c r="O78" s="37">
        <f>SUM(O79:O91)</f>
        <v>-456.78936999999996</v>
      </c>
      <c r="P78" s="15">
        <f t="shared" ref="P78" si="80">SUM(P79:P91)</f>
        <v>12862.010630000001</v>
      </c>
      <c r="HU78" s="17"/>
      <c r="HV78" s="17"/>
      <c r="HW78" s="17"/>
    </row>
    <row r="79" spans="1:234" ht="31.5" x14ac:dyDescent="0.25">
      <c r="A79" s="41"/>
      <c r="B79" s="67" t="s">
        <v>53</v>
      </c>
      <c r="C79" s="29" t="s">
        <v>55</v>
      </c>
      <c r="D79" s="20">
        <v>1101.5</v>
      </c>
      <c r="E79" s="38"/>
      <c r="F79" s="81">
        <f t="shared" ref="F79:F91" si="81">D79+E79</f>
        <v>1101.5</v>
      </c>
      <c r="G79" s="86">
        <v>508.9</v>
      </c>
      <c r="H79" s="14">
        <f>F79+G79</f>
        <v>1610.4</v>
      </c>
      <c r="I79" s="86"/>
      <c r="J79" s="91">
        <f>H79+I79</f>
        <v>1610.4</v>
      </c>
      <c r="K79" s="86"/>
      <c r="L79" s="14">
        <f>J79+K79</f>
        <v>1610.4</v>
      </c>
      <c r="M79" s="38"/>
      <c r="N79" s="14">
        <f>L79+M79</f>
        <v>1610.4</v>
      </c>
      <c r="O79" s="38"/>
      <c r="P79" s="14">
        <f>N79+O79</f>
        <v>1610.4</v>
      </c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  <c r="EM79" s="19"/>
      <c r="EN79" s="19"/>
      <c r="EO79" s="19"/>
      <c r="EP79" s="19"/>
      <c r="EQ79" s="19"/>
      <c r="ER79" s="19"/>
      <c r="ES79" s="19"/>
      <c r="ET79" s="19"/>
      <c r="EU79" s="19"/>
      <c r="EV79" s="19"/>
      <c r="EW79" s="19"/>
      <c r="EX79" s="19"/>
      <c r="EY79" s="19"/>
      <c r="EZ79" s="19"/>
      <c r="FA79" s="19"/>
      <c r="FB79" s="19"/>
      <c r="FC79" s="19"/>
      <c r="FD79" s="19"/>
      <c r="FE79" s="19"/>
      <c r="FF79" s="19"/>
      <c r="FG79" s="19"/>
      <c r="FH79" s="19"/>
      <c r="FI79" s="19"/>
      <c r="FJ79" s="19"/>
      <c r="FK79" s="19"/>
      <c r="FL79" s="19"/>
      <c r="FM79" s="19"/>
      <c r="FN79" s="19"/>
      <c r="FO79" s="19"/>
      <c r="FP79" s="19"/>
      <c r="FQ79" s="19"/>
      <c r="FR79" s="19"/>
      <c r="FS79" s="19"/>
      <c r="FT79" s="19"/>
      <c r="FU79" s="19"/>
      <c r="FV79" s="19"/>
      <c r="FW79" s="19"/>
      <c r="FX79" s="19"/>
      <c r="FY79" s="19"/>
      <c r="FZ79" s="19"/>
      <c r="GA79" s="19"/>
      <c r="GB79" s="19"/>
      <c r="GC79" s="19"/>
      <c r="GD79" s="19"/>
      <c r="GE79" s="19"/>
      <c r="GF79" s="19"/>
      <c r="GG79" s="19"/>
      <c r="GH79" s="19"/>
      <c r="GI79" s="19"/>
      <c r="GJ79" s="19"/>
      <c r="GK79" s="19"/>
      <c r="GL79" s="19"/>
      <c r="GM79" s="19"/>
      <c r="GN79" s="19"/>
      <c r="GO79" s="19"/>
      <c r="GP79" s="19"/>
      <c r="GQ79" s="19"/>
      <c r="GR79" s="19"/>
      <c r="GS79" s="19"/>
      <c r="GT79" s="19"/>
      <c r="GU79" s="19"/>
      <c r="GV79" s="19"/>
      <c r="GW79" s="19"/>
      <c r="GX79" s="19"/>
      <c r="GY79" s="19"/>
      <c r="GZ79" s="19"/>
      <c r="HA79" s="19"/>
      <c r="HB79" s="19"/>
      <c r="HC79" s="19"/>
      <c r="HD79" s="19"/>
      <c r="HE79" s="19"/>
      <c r="HF79" s="19"/>
      <c r="HG79" s="19"/>
      <c r="HH79" s="19"/>
      <c r="HI79" s="19"/>
      <c r="HJ79" s="19"/>
      <c r="HK79" s="19"/>
      <c r="HL79" s="19"/>
      <c r="HM79" s="19"/>
      <c r="HN79" s="19"/>
      <c r="HO79" s="19"/>
      <c r="HP79" s="19"/>
      <c r="HQ79" s="19"/>
      <c r="HR79" s="19"/>
      <c r="HS79" s="19"/>
      <c r="HT79" s="19"/>
      <c r="HU79" s="19"/>
      <c r="HV79" s="19"/>
      <c r="HW79" s="19"/>
      <c r="HX79" s="19"/>
      <c r="HY79" s="13"/>
      <c r="HZ79" s="13"/>
    </row>
    <row r="80" spans="1:234" ht="30.75" customHeight="1" x14ac:dyDescent="0.25">
      <c r="A80" s="41"/>
      <c r="B80" s="49" t="s">
        <v>53</v>
      </c>
      <c r="C80" s="29" t="s">
        <v>57</v>
      </c>
      <c r="D80" s="20">
        <v>636.29999999999995</v>
      </c>
      <c r="E80" s="38"/>
      <c r="F80" s="81">
        <f t="shared" ref="F80:F89" si="82">D80+E80</f>
        <v>636.29999999999995</v>
      </c>
      <c r="G80" s="86">
        <v>98.6</v>
      </c>
      <c r="H80" s="14">
        <f t="shared" ref="H80:H91" si="83">F80+G80</f>
        <v>734.9</v>
      </c>
      <c r="I80" s="86"/>
      <c r="J80" s="91">
        <f t="shared" ref="J80:J109" si="84">H80+I80</f>
        <v>734.9</v>
      </c>
      <c r="K80" s="86"/>
      <c r="L80" s="14">
        <f t="shared" ref="L80:L91" si="85">J80+K80</f>
        <v>734.9</v>
      </c>
      <c r="M80" s="38"/>
      <c r="N80" s="14">
        <f t="shared" ref="N80:N91" si="86">L80+M80</f>
        <v>734.9</v>
      </c>
      <c r="O80" s="38"/>
      <c r="P80" s="14">
        <f t="shared" ref="P80:P91" si="87">N80+O80</f>
        <v>734.9</v>
      </c>
    </row>
    <row r="81" spans="1:234" ht="22.7" customHeight="1" x14ac:dyDescent="0.25">
      <c r="A81" s="41"/>
      <c r="B81" s="49" t="s">
        <v>53</v>
      </c>
      <c r="C81" s="29" t="s">
        <v>54</v>
      </c>
      <c r="D81" s="20">
        <v>536.79999999999995</v>
      </c>
      <c r="E81" s="38"/>
      <c r="F81" s="81">
        <f t="shared" si="82"/>
        <v>536.79999999999995</v>
      </c>
      <c r="G81" s="86">
        <v>90.9</v>
      </c>
      <c r="H81" s="14">
        <f t="shared" si="83"/>
        <v>627.69999999999993</v>
      </c>
      <c r="I81" s="86"/>
      <c r="J81" s="91">
        <f t="shared" si="84"/>
        <v>627.69999999999993</v>
      </c>
      <c r="K81" s="86"/>
      <c r="L81" s="14">
        <f t="shared" si="85"/>
        <v>627.69999999999993</v>
      </c>
      <c r="M81" s="38"/>
      <c r="N81" s="14">
        <f t="shared" si="86"/>
        <v>627.69999999999993</v>
      </c>
      <c r="O81" s="38"/>
      <c r="P81" s="14">
        <f t="shared" si="87"/>
        <v>627.69999999999993</v>
      </c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  <c r="EM81" s="19"/>
      <c r="EN81" s="19"/>
      <c r="EO81" s="19"/>
      <c r="EP81" s="19"/>
      <c r="EQ81" s="19"/>
      <c r="ER81" s="19"/>
      <c r="ES81" s="19"/>
      <c r="ET81" s="19"/>
      <c r="EU81" s="19"/>
      <c r="EV81" s="19"/>
      <c r="EW81" s="19"/>
      <c r="EX81" s="19"/>
      <c r="EY81" s="19"/>
      <c r="EZ81" s="19"/>
      <c r="FA81" s="19"/>
      <c r="FB81" s="19"/>
      <c r="FC81" s="19"/>
      <c r="FD81" s="19"/>
      <c r="FE81" s="19"/>
      <c r="FF81" s="19"/>
      <c r="FG81" s="19"/>
      <c r="FH81" s="19"/>
      <c r="FI81" s="19"/>
      <c r="FJ81" s="19"/>
      <c r="FK81" s="19"/>
      <c r="FL81" s="19"/>
      <c r="FM81" s="19"/>
      <c r="FN81" s="19"/>
      <c r="FO81" s="19"/>
      <c r="FP81" s="19"/>
      <c r="FQ81" s="19"/>
      <c r="FR81" s="19"/>
      <c r="FS81" s="19"/>
      <c r="FT81" s="19"/>
      <c r="FU81" s="19"/>
      <c r="FV81" s="19"/>
      <c r="FW81" s="19"/>
      <c r="FX81" s="19"/>
      <c r="FY81" s="19"/>
      <c r="FZ81" s="19"/>
      <c r="GA81" s="19"/>
      <c r="GB81" s="19"/>
      <c r="GC81" s="19"/>
      <c r="GD81" s="19"/>
      <c r="GE81" s="19"/>
      <c r="GF81" s="19"/>
      <c r="GG81" s="19"/>
      <c r="GH81" s="19"/>
      <c r="GI81" s="19"/>
      <c r="GJ81" s="19"/>
      <c r="GK81" s="19"/>
      <c r="GL81" s="19"/>
      <c r="GM81" s="19"/>
      <c r="GN81" s="19"/>
      <c r="GO81" s="19"/>
      <c r="GP81" s="19"/>
      <c r="GQ81" s="19"/>
      <c r="GR81" s="19"/>
      <c r="GS81" s="19"/>
      <c r="GT81" s="19"/>
      <c r="GU81" s="19"/>
      <c r="GV81" s="19"/>
      <c r="GW81" s="19"/>
      <c r="GX81" s="19"/>
      <c r="GY81" s="19"/>
      <c r="GZ81" s="19"/>
      <c r="HA81" s="19"/>
      <c r="HB81" s="19"/>
      <c r="HC81" s="19"/>
      <c r="HD81" s="19"/>
      <c r="HE81" s="19"/>
      <c r="HF81" s="19"/>
      <c r="HG81" s="19"/>
      <c r="HH81" s="19"/>
      <c r="HI81" s="19"/>
      <c r="HJ81" s="19"/>
      <c r="HK81" s="19"/>
      <c r="HL81" s="19"/>
      <c r="HM81" s="19"/>
      <c r="HN81" s="19"/>
      <c r="HO81" s="19"/>
      <c r="HP81" s="19"/>
      <c r="HQ81" s="19"/>
      <c r="HR81" s="19"/>
      <c r="HS81" s="19"/>
      <c r="HT81" s="19"/>
      <c r="HU81" s="19"/>
      <c r="HV81" s="19"/>
      <c r="HW81" s="19"/>
      <c r="HX81" s="19"/>
      <c r="HY81" s="13"/>
      <c r="HZ81" s="13"/>
    </row>
    <row r="82" spans="1:234" ht="21.75" customHeight="1" x14ac:dyDescent="0.25">
      <c r="A82" s="41"/>
      <c r="B82" s="49" t="s">
        <v>53</v>
      </c>
      <c r="C82" s="29" t="s">
        <v>59</v>
      </c>
      <c r="D82" s="20">
        <v>2598</v>
      </c>
      <c r="E82" s="38"/>
      <c r="F82" s="81">
        <f t="shared" si="82"/>
        <v>2598</v>
      </c>
      <c r="G82" s="86"/>
      <c r="H82" s="14">
        <f t="shared" si="83"/>
        <v>2598</v>
      </c>
      <c r="I82" s="86"/>
      <c r="J82" s="91">
        <f t="shared" si="84"/>
        <v>2598</v>
      </c>
      <c r="K82" s="86"/>
      <c r="L82" s="14">
        <f t="shared" si="85"/>
        <v>2598</v>
      </c>
      <c r="M82" s="38">
        <v>-1639.7</v>
      </c>
      <c r="N82" s="14">
        <f t="shared" si="86"/>
        <v>958.3</v>
      </c>
      <c r="O82" s="38"/>
      <c r="P82" s="14">
        <f t="shared" si="87"/>
        <v>958.3</v>
      </c>
    </row>
    <row r="83" spans="1:234" ht="21.75" customHeight="1" x14ac:dyDescent="0.25">
      <c r="A83" s="41"/>
      <c r="B83" s="49" t="s">
        <v>53</v>
      </c>
      <c r="C83" s="29" t="s">
        <v>60</v>
      </c>
      <c r="D83" s="20">
        <v>3.5</v>
      </c>
      <c r="E83" s="38"/>
      <c r="F83" s="81">
        <f t="shared" si="82"/>
        <v>3.5</v>
      </c>
      <c r="G83" s="86"/>
      <c r="H83" s="14">
        <f t="shared" si="83"/>
        <v>3.5</v>
      </c>
      <c r="I83" s="86"/>
      <c r="J83" s="91">
        <f t="shared" si="84"/>
        <v>3.5</v>
      </c>
      <c r="K83" s="86"/>
      <c r="L83" s="14">
        <f t="shared" si="85"/>
        <v>3.5</v>
      </c>
      <c r="M83" s="38">
        <v>-1.8</v>
      </c>
      <c r="N83" s="14">
        <f t="shared" si="86"/>
        <v>1.7</v>
      </c>
      <c r="O83" s="38"/>
      <c r="P83" s="14">
        <f t="shared" si="87"/>
        <v>1.7</v>
      </c>
    </row>
    <row r="84" spans="1:234" ht="38.25" customHeight="1" x14ac:dyDescent="0.25">
      <c r="A84" s="41"/>
      <c r="B84" s="49" t="s">
        <v>53</v>
      </c>
      <c r="C84" s="29" t="s">
        <v>64</v>
      </c>
      <c r="D84" s="20">
        <v>760.4</v>
      </c>
      <c r="E84" s="38"/>
      <c r="F84" s="81">
        <f t="shared" si="82"/>
        <v>760.4</v>
      </c>
      <c r="G84" s="86"/>
      <c r="H84" s="14">
        <f t="shared" si="83"/>
        <v>760.4</v>
      </c>
      <c r="I84" s="86"/>
      <c r="J84" s="91">
        <f t="shared" si="84"/>
        <v>760.4</v>
      </c>
      <c r="K84" s="86"/>
      <c r="L84" s="14">
        <f t="shared" si="85"/>
        <v>760.4</v>
      </c>
      <c r="M84" s="38"/>
      <c r="N84" s="14">
        <f t="shared" si="86"/>
        <v>760.4</v>
      </c>
      <c r="O84" s="38"/>
      <c r="P84" s="14">
        <f t="shared" si="87"/>
        <v>760.4</v>
      </c>
    </row>
    <row r="85" spans="1:234" s="19" customFormat="1" ht="31.5" x14ac:dyDescent="0.25">
      <c r="A85" s="68"/>
      <c r="B85" s="49" t="s">
        <v>53</v>
      </c>
      <c r="C85" s="29" t="s">
        <v>65</v>
      </c>
      <c r="D85" s="20">
        <v>114</v>
      </c>
      <c r="E85" s="38"/>
      <c r="F85" s="81">
        <f t="shared" si="82"/>
        <v>114</v>
      </c>
      <c r="G85" s="86"/>
      <c r="H85" s="14">
        <f t="shared" si="83"/>
        <v>114</v>
      </c>
      <c r="I85" s="86"/>
      <c r="J85" s="91">
        <f t="shared" si="84"/>
        <v>114</v>
      </c>
      <c r="K85" s="86"/>
      <c r="L85" s="14">
        <f t="shared" si="85"/>
        <v>114</v>
      </c>
      <c r="M85" s="38"/>
      <c r="N85" s="14">
        <f t="shared" si="86"/>
        <v>114</v>
      </c>
      <c r="O85" s="38"/>
      <c r="P85" s="14">
        <f t="shared" si="87"/>
        <v>114</v>
      </c>
    </row>
    <row r="86" spans="1:234" ht="31.5" x14ac:dyDescent="0.25">
      <c r="A86" s="41"/>
      <c r="B86" s="49" t="s">
        <v>53</v>
      </c>
      <c r="C86" s="29" t="s">
        <v>62</v>
      </c>
      <c r="D86" s="20">
        <v>47.9</v>
      </c>
      <c r="E86" s="38"/>
      <c r="F86" s="81">
        <f t="shared" si="82"/>
        <v>47.9</v>
      </c>
      <c r="G86" s="86"/>
      <c r="H86" s="14">
        <f t="shared" si="83"/>
        <v>47.9</v>
      </c>
      <c r="I86" s="86"/>
      <c r="J86" s="91">
        <f t="shared" si="84"/>
        <v>47.9</v>
      </c>
      <c r="K86" s="86"/>
      <c r="L86" s="14">
        <f t="shared" si="85"/>
        <v>47.9</v>
      </c>
      <c r="M86" s="38"/>
      <c r="N86" s="14">
        <f t="shared" si="86"/>
        <v>47.9</v>
      </c>
      <c r="O86" s="38">
        <v>-6.7493100000000004</v>
      </c>
      <c r="P86" s="14">
        <f t="shared" si="87"/>
        <v>41.150689999999997</v>
      </c>
    </row>
    <row r="87" spans="1:234" ht="31.5" x14ac:dyDescent="0.25">
      <c r="A87" s="41"/>
      <c r="B87" s="49" t="s">
        <v>53</v>
      </c>
      <c r="C87" s="29" t="s">
        <v>61</v>
      </c>
      <c r="D87" s="20">
        <v>3193.2</v>
      </c>
      <c r="E87" s="38"/>
      <c r="F87" s="81">
        <f t="shared" si="82"/>
        <v>3193.2</v>
      </c>
      <c r="G87" s="86"/>
      <c r="H87" s="14">
        <f t="shared" si="83"/>
        <v>3193.2</v>
      </c>
      <c r="I87" s="86"/>
      <c r="J87" s="91">
        <f t="shared" si="84"/>
        <v>3193.2</v>
      </c>
      <c r="K87" s="86"/>
      <c r="L87" s="14">
        <f t="shared" si="85"/>
        <v>3193.2</v>
      </c>
      <c r="M87" s="38"/>
      <c r="N87" s="14">
        <f t="shared" si="86"/>
        <v>3193.2</v>
      </c>
      <c r="O87" s="38">
        <v>-450.04005999999998</v>
      </c>
      <c r="P87" s="14">
        <f t="shared" si="87"/>
        <v>2743.15994</v>
      </c>
    </row>
    <row r="88" spans="1:234" ht="43.5" customHeight="1" x14ac:dyDescent="0.25">
      <c r="A88" s="41"/>
      <c r="B88" s="49" t="s">
        <v>53</v>
      </c>
      <c r="C88" s="29" t="s">
        <v>63</v>
      </c>
      <c r="D88" s="20">
        <v>3.8</v>
      </c>
      <c r="E88" s="38"/>
      <c r="F88" s="81">
        <f t="shared" si="82"/>
        <v>3.8</v>
      </c>
      <c r="G88" s="86">
        <v>0.7</v>
      </c>
      <c r="H88" s="14">
        <f t="shared" si="83"/>
        <v>4.5</v>
      </c>
      <c r="I88" s="86"/>
      <c r="J88" s="91">
        <f t="shared" si="84"/>
        <v>4.5</v>
      </c>
      <c r="K88" s="86"/>
      <c r="L88" s="14">
        <f t="shared" si="85"/>
        <v>4.5</v>
      </c>
      <c r="M88" s="38"/>
      <c r="N88" s="14">
        <f t="shared" si="86"/>
        <v>4.5</v>
      </c>
      <c r="O88" s="38"/>
      <c r="P88" s="14">
        <f t="shared" si="87"/>
        <v>4.5</v>
      </c>
    </row>
    <row r="89" spans="1:234" ht="31.5" x14ac:dyDescent="0.25">
      <c r="A89" s="41"/>
      <c r="B89" s="49" t="s">
        <v>53</v>
      </c>
      <c r="C89" s="29" t="s">
        <v>58</v>
      </c>
      <c r="D89" s="20">
        <v>2816.8</v>
      </c>
      <c r="E89" s="38"/>
      <c r="F89" s="81">
        <f t="shared" si="82"/>
        <v>2816.8</v>
      </c>
      <c r="G89" s="86">
        <v>467</v>
      </c>
      <c r="H89" s="14">
        <f t="shared" si="83"/>
        <v>3283.8</v>
      </c>
      <c r="I89" s="86"/>
      <c r="J89" s="91">
        <f t="shared" si="84"/>
        <v>3283.8</v>
      </c>
      <c r="K89" s="86"/>
      <c r="L89" s="14">
        <f t="shared" si="85"/>
        <v>3283.8</v>
      </c>
      <c r="M89" s="38"/>
      <c r="N89" s="14">
        <f t="shared" si="86"/>
        <v>3283.8</v>
      </c>
      <c r="O89" s="38"/>
      <c r="P89" s="14">
        <f t="shared" si="87"/>
        <v>3283.8</v>
      </c>
    </row>
    <row r="90" spans="1:234" ht="31.5" x14ac:dyDescent="0.25">
      <c r="A90" s="41"/>
      <c r="B90" s="49" t="s">
        <v>53</v>
      </c>
      <c r="C90" s="29" t="s">
        <v>56</v>
      </c>
      <c r="D90" s="20">
        <v>1690.1</v>
      </c>
      <c r="E90" s="38"/>
      <c r="F90" s="81">
        <f t="shared" si="81"/>
        <v>1690.1</v>
      </c>
      <c r="G90" s="86">
        <v>280.2</v>
      </c>
      <c r="H90" s="14">
        <f t="shared" si="83"/>
        <v>1970.3</v>
      </c>
      <c r="I90" s="86"/>
      <c r="J90" s="91">
        <f t="shared" si="84"/>
        <v>1970.3</v>
      </c>
      <c r="K90" s="86"/>
      <c r="L90" s="14">
        <f t="shared" si="85"/>
        <v>1970.3</v>
      </c>
      <c r="M90" s="38"/>
      <c r="N90" s="14">
        <f t="shared" si="86"/>
        <v>1970.3</v>
      </c>
      <c r="O90" s="38"/>
      <c r="P90" s="14">
        <f t="shared" si="87"/>
        <v>1970.3</v>
      </c>
    </row>
    <row r="91" spans="1:234" s="19" customFormat="1" ht="31.5" x14ac:dyDescent="0.25">
      <c r="A91" s="68"/>
      <c r="B91" s="49" t="s">
        <v>66</v>
      </c>
      <c r="C91" s="29" t="s">
        <v>67</v>
      </c>
      <c r="D91" s="20">
        <v>11.7</v>
      </c>
      <c r="E91" s="38"/>
      <c r="F91" s="81">
        <f t="shared" si="81"/>
        <v>11.7</v>
      </c>
      <c r="G91" s="86"/>
      <c r="H91" s="14">
        <f t="shared" si="83"/>
        <v>11.7</v>
      </c>
      <c r="I91" s="86"/>
      <c r="J91" s="91">
        <f t="shared" si="84"/>
        <v>11.7</v>
      </c>
      <c r="K91" s="86"/>
      <c r="L91" s="14">
        <f t="shared" si="85"/>
        <v>11.7</v>
      </c>
      <c r="M91" s="38"/>
      <c r="N91" s="14">
        <f t="shared" si="86"/>
        <v>11.7</v>
      </c>
      <c r="O91" s="38"/>
      <c r="P91" s="14">
        <f t="shared" si="87"/>
        <v>11.7</v>
      </c>
    </row>
    <row r="92" spans="1:234" s="16" customFormat="1" ht="23.25" customHeight="1" x14ac:dyDescent="0.25">
      <c r="A92" s="62">
        <v>914</v>
      </c>
      <c r="B92" s="60"/>
      <c r="C92" s="26"/>
      <c r="D92" s="15">
        <f t="shared" ref="D92:P92" si="88">SUM(D93)</f>
        <v>1800</v>
      </c>
      <c r="E92" s="37">
        <f t="shared" si="88"/>
        <v>0</v>
      </c>
      <c r="F92" s="79">
        <f t="shared" si="88"/>
        <v>1800</v>
      </c>
      <c r="G92" s="48">
        <f t="shared" si="88"/>
        <v>0</v>
      </c>
      <c r="H92" s="15">
        <f t="shared" si="88"/>
        <v>1800</v>
      </c>
      <c r="I92" s="48">
        <f t="shared" si="88"/>
        <v>0</v>
      </c>
      <c r="J92" s="92">
        <f t="shared" si="88"/>
        <v>1800</v>
      </c>
      <c r="K92" s="48">
        <f t="shared" si="88"/>
        <v>0</v>
      </c>
      <c r="L92" s="15">
        <f t="shared" si="88"/>
        <v>1800</v>
      </c>
      <c r="M92" s="37">
        <f t="shared" si="88"/>
        <v>0</v>
      </c>
      <c r="N92" s="15">
        <f t="shared" si="88"/>
        <v>1800</v>
      </c>
      <c r="O92" s="37">
        <f t="shared" si="88"/>
        <v>0</v>
      </c>
      <c r="P92" s="15">
        <f t="shared" si="88"/>
        <v>1800</v>
      </c>
      <c r="HU92" s="17"/>
      <c r="HV92" s="17"/>
      <c r="HW92" s="17"/>
    </row>
    <row r="93" spans="1:234" ht="50.25" customHeight="1" x14ac:dyDescent="0.25">
      <c r="A93" s="41"/>
      <c r="B93" s="49" t="s">
        <v>53</v>
      </c>
      <c r="C93" s="29" t="s">
        <v>68</v>
      </c>
      <c r="D93" s="14">
        <v>1800</v>
      </c>
      <c r="E93" s="36"/>
      <c r="F93" s="78">
        <v>1800</v>
      </c>
      <c r="G93" s="45"/>
      <c r="H93" s="14">
        <f>F93+G93</f>
        <v>1800</v>
      </c>
      <c r="I93" s="45"/>
      <c r="J93" s="91">
        <f t="shared" si="84"/>
        <v>1800</v>
      </c>
      <c r="K93" s="45"/>
      <c r="L93" s="14">
        <f t="shared" ref="L93" si="89">J93+K93</f>
        <v>1800</v>
      </c>
      <c r="M93" s="36"/>
      <c r="N93" s="14">
        <f t="shared" ref="N93" si="90">L93+M93</f>
        <v>1800</v>
      </c>
      <c r="O93" s="36"/>
      <c r="P93" s="14">
        <f t="shared" ref="P93" si="91">N93+O93</f>
        <v>1800</v>
      </c>
    </row>
    <row r="94" spans="1:234" s="16" customFormat="1" ht="23.25" customHeight="1" x14ac:dyDescent="0.25">
      <c r="A94" s="62">
        <v>915</v>
      </c>
      <c r="B94" s="60" t="s">
        <v>16</v>
      </c>
      <c r="C94" s="26"/>
      <c r="D94" s="15">
        <f t="shared" ref="D94:J94" si="92">SUM(D95:D103)</f>
        <v>576765.4</v>
      </c>
      <c r="E94" s="37">
        <f t="shared" si="92"/>
        <v>36796.653289999995</v>
      </c>
      <c r="F94" s="79">
        <f t="shared" si="92"/>
        <v>613562.05329000007</v>
      </c>
      <c r="G94" s="48">
        <f t="shared" si="92"/>
        <v>26467.199940000002</v>
      </c>
      <c r="H94" s="15">
        <f t="shared" si="92"/>
        <v>640029.25323000003</v>
      </c>
      <c r="I94" s="48">
        <f t="shared" si="92"/>
        <v>860.34676999999999</v>
      </c>
      <c r="J94" s="92">
        <f t="shared" si="92"/>
        <v>640889.59999999998</v>
      </c>
      <c r="K94" s="48">
        <f t="shared" ref="K94:L94" si="93">SUM(K95:K103)</f>
        <v>0</v>
      </c>
      <c r="L94" s="15">
        <f t="shared" si="93"/>
        <v>640889.59999999998</v>
      </c>
      <c r="M94" s="37">
        <f t="shared" ref="M94:N94" si="94">SUM(M95:M103)</f>
        <v>-244.37279999999998</v>
      </c>
      <c r="N94" s="15">
        <f t="shared" si="94"/>
        <v>640645.22719999996</v>
      </c>
      <c r="O94" s="37">
        <f t="shared" ref="O94:P94" si="95">SUM(O95:O103)</f>
        <v>0</v>
      </c>
      <c r="P94" s="15">
        <f t="shared" si="95"/>
        <v>640645.22719999996</v>
      </c>
      <c r="HU94" s="17"/>
      <c r="HV94" s="17"/>
      <c r="HW94" s="17"/>
    </row>
    <row r="95" spans="1:234" ht="43.5" customHeight="1" x14ac:dyDescent="0.25">
      <c r="A95" s="41"/>
      <c r="B95" s="49" t="s">
        <v>69</v>
      </c>
      <c r="C95" s="29" t="s">
        <v>70</v>
      </c>
      <c r="D95" s="14">
        <v>7882.5</v>
      </c>
      <c r="E95" s="36"/>
      <c r="F95" s="78">
        <f t="shared" ref="F95:F109" si="96">D95+E95</f>
        <v>7882.5</v>
      </c>
      <c r="G95" s="45"/>
      <c r="H95" s="14">
        <f>F95+G95</f>
        <v>7882.5</v>
      </c>
      <c r="I95" s="45"/>
      <c r="J95" s="91">
        <f t="shared" si="84"/>
        <v>7882.5</v>
      </c>
      <c r="K95" s="45"/>
      <c r="L95" s="14">
        <f t="shared" ref="L95:L103" si="97">J95+K95</f>
        <v>7882.5</v>
      </c>
      <c r="M95" s="36"/>
      <c r="N95" s="14">
        <f t="shared" ref="N95:N103" si="98">L95+M95</f>
        <v>7882.5</v>
      </c>
      <c r="O95" s="36"/>
      <c r="P95" s="14">
        <f t="shared" ref="P95:P103" si="99">N95+O95</f>
        <v>7882.5</v>
      </c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  <c r="EM95" s="19"/>
      <c r="EN95" s="19"/>
      <c r="EO95" s="19"/>
      <c r="EP95" s="19"/>
      <c r="EQ95" s="19"/>
      <c r="ER95" s="19"/>
      <c r="ES95" s="19"/>
      <c r="ET95" s="19"/>
      <c r="EU95" s="19"/>
      <c r="EV95" s="19"/>
      <c r="EW95" s="19"/>
      <c r="EX95" s="19"/>
      <c r="EY95" s="19"/>
      <c r="EZ95" s="19"/>
      <c r="FA95" s="19"/>
      <c r="FB95" s="19"/>
      <c r="FC95" s="19"/>
      <c r="FD95" s="19"/>
      <c r="FE95" s="19"/>
      <c r="FF95" s="19"/>
      <c r="FG95" s="19"/>
      <c r="FH95" s="19"/>
      <c r="FI95" s="19"/>
      <c r="FJ95" s="19"/>
      <c r="FK95" s="19"/>
      <c r="FL95" s="19"/>
      <c r="FM95" s="19"/>
      <c r="FN95" s="19"/>
      <c r="FO95" s="19"/>
      <c r="FP95" s="19"/>
      <c r="FQ95" s="19"/>
      <c r="FR95" s="19"/>
      <c r="FS95" s="19"/>
      <c r="FT95" s="19"/>
      <c r="FU95" s="19"/>
      <c r="FV95" s="19"/>
      <c r="FW95" s="19"/>
      <c r="FX95" s="19"/>
      <c r="FY95" s="19"/>
      <c r="FZ95" s="19"/>
      <c r="GA95" s="19"/>
      <c r="GB95" s="19"/>
      <c r="GC95" s="19"/>
      <c r="GD95" s="19"/>
      <c r="GE95" s="19"/>
      <c r="GF95" s="19"/>
      <c r="GG95" s="19"/>
      <c r="GH95" s="19"/>
      <c r="GI95" s="19"/>
      <c r="GJ95" s="19"/>
      <c r="GK95" s="19"/>
      <c r="GL95" s="19"/>
      <c r="GM95" s="19"/>
      <c r="GN95" s="19"/>
      <c r="GO95" s="19"/>
      <c r="GP95" s="19"/>
      <c r="GQ95" s="19"/>
      <c r="GR95" s="19"/>
      <c r="GS95" s="19"/>
      <c r="GT95" s="19"/>
      <c r="GU95" s="19"/>
      <c r="GV95" s="19"/>
      <c r="GW95" s="19"/>
      <c r="GX95" s="19"/>
      <c r="GY95" s="19"/>
      <c r="GZ95" s="19"/>
      <c r="HA95" s="19"/>
      <c r="HB95" s="19"/>
      <c r="HC95" s="19"/>
      <c r="HD95" s="19"/>
      <c r="HE95" s="19"/>
      <c r="HF95" s="19"/>
      <c r="HG95" s="19"/>
      <c r="HH95" s="19"/>
      <c r="HI95" s="19"/>
      <c r="HJ95" s="19"/>
      <c r="HK95" s="19"/>
      <c r="HL95" s="19"/>
      <c r="HM95" s="19"/>
      <c r="HN95" s="19"/>
      <c r="HO95" s="19"/>
      <c r="HP95" s="19"/>
      <c r="HQ95" s="19"/>
      <c r="HR95" s="19"/>
      <c r="HS95" s="19"/>
      <c r="HT95" s="19"/>
      <c r="HU95" s="19"/>
      <c r="HV95" s="19"/>
      <c r="HW95" s="19"/>
      <c r="HX95" s="19"/>
      <c r="HY95" s="13"/>
      <c r="HZ95" s="13"/>
    </row>
    <row r="96" spans="1:234" ht="47.25" x14ac:dyDescent="0.25">
      <c r="A96" s="69"/>
      <c r="B96" s="49" t="s">
        <v>53</v>
      </c>
      <c r="C96" s="29" t="s">
        <v>71</v>
      </c>
      <c r="D96" s="14">
        <v>394901.9</v>
      </c>
      <c r="E96" s="36">
        <v>23321.200000000001</v>
      </c>
      <c r="F96" s="78">
        <f t="shared" si="96"/>
        <v>418223.10000000003</v>
      </c>
      <c r="G96" s="87">
        <v>26467.200000000001</v>
      </c>
      <c r="H96" s="14">
        <f t="shared" ref="H96:H102" si="100">F96+G96</f>
        <v>444690.30000000005</v>
      </c>
      <c r="I96" s="87"/>
      <c r="J96" s="91">
        <f t="shared" si="84"/>
        <v>444690.30000000005</v>
      </c>
      <c r="K96" s="94"/>
      <c r="L96" s="14">
        <f t="shared" si="97"/>
        <v>444690.30000000005</v>
      </c>
      <c r="M96" s="97"/>
      <c r="N96" s="14">
        <f t="shared" si="98"/>
        <v>444690.30000000005</v>
      </c>
      <c r="O96" s="97"/>
      <c r="P96" s="14">
        <f t="shared" si="99"/>
        <v>444690.30000000005</v>
      </c>
    </row>
    <row r="97" spans="1:234" ht="27.95" customHeight="1" x14ac:dyDescent="0.25">
      <c r="A97" s="41"/>
      <c r="B97" s="49" t="s">
        <v>53</v>
      </c>
      <c r="C97" s="29" t="s">
        <v>72</v>
      </c>
      <c r="D97" s="14">
        <v>156054.6</v>
      </c>
      <c r="E97" s="36">
        <v>14419.5</v>
      </c>
      <c r="F97" s="78">
        <f t="shared" si="96"/>
        <v>170474.1</v>
      </c>
      <c r="G97" s="45"/>
      <c r="H97" s="14">
        <f t="shared" si="100"/>
        <v>170474.1</v>
      </c>
      <c r="I97" s="45"/>
      <c r="J97" s="91">
        <f t="shared" si="84"/>
        <v>170474.1</v>
      </c>
      <c r="K97" s="45"/>
      <c r="L97" s="14">
        <f t="shared" si="97"/>
        <v>170474.1</v>
      </c>
      <c r="M97" s="36"/>
      <c r="N97" s="14">
        <f t="shared" si="98"/>
        <v>170474.1</v>
      </c>
      <c r="O97" s="36"/>
      <c r="P97" s="14">
        <f t="shared" si="99"/>
        <v>170474.1</v>
      </c>
    </row>
    <row r="98" spans="1:234" ht="47.25" x14ac:dyDescent="0.25">
      <c r="A98" s="41"/>
      <c r="B98" s="49" t="s">
        <v>53</v>
      </c>
      <c r="C98" s="29" t="s">
        <v>73</v>
      </c>
      <c r="D98" s="14">
        <v>118.2</v>
      </c>
      <c r="E98" s="36"/>
      <c r="F98" s="78">
        <f>D98+E98</f>
        <v>118.2</v>
      </c>
      <c r="G98" s="45"/>
      <c r="H98" s="14">
        <f t="shared" si="100"/>
        <v>118.2</v>
      </c>
      <c r="I98" s="45"/>
      <c r="J98" s="91">
        <f t="shared" si="84"/>
        <v>118.2</v>
      </c>
      <c r="K98" s="45"/>
      <c r="L98" s="14">
        <f t="shared" si="97"/>
        <v>118.2</v>
      </c>
      <c r="M98" s="36"/>
      <c r="N98" s="14">
        <f t="shared" si="98"/>
        <v>118.2</v>
      </c>
      <c r="O98" s="36"/>
      <c r="P98" s="14">
        <f t="shared" si="99"/>
        <v>118.2</v>
      </c>
    </row>
    <row r="99" spans="1:234" ht="63" customHeight="1" x14ac:dyDescent="0.25">
      <c r="A99" s="41"/>
      <c r="B99" s="49" t="s">
        <v>53</v>
      </c>
      <c r="C99" s="29" t="s">
        <v>74</v>
      </c>
      <c r="D99" s="14">
        <v>8900</v>
      </c>
      <c r="E99" s="36"/>
      <c r="F99" s="78">
        <f t="shared" si="96"/>
        <v>8900</v>
      </c>
      <c r="G99" s="45"/>
      <c r="H99" s="14">
        <f t="shared" si="100"/>
        <v>8900</v>
      </c>
      <c r="I99" s="45"/>
      <c r="J99" s="91">
        <f t="shared" si="84"/>
        <v>8900</v>
      </c>
      <c r="K99" s="45"/>
      <c r="L99" s="14">
        <f t="shared" si="97"/>
        <v>8900</v>
      </c>
      <c r="M99" s="36"/>
      <c r="N99" s="14">
        <f t="shared" si="98"/>
        <v>8900</v>
      </c>
      <c r="O99" s="36"/>
      <c r="P99" s="14">
        <f t="shared" si="99"/>
        <v>8900</v>
      </c>
    </row>
    <row r="100" spans="1:234" ht="31.5" x14ac:dyDescent="0.25">
      <c r="A100" s="41"/>
      <c r="B100" s="49" t="s">
        <v>53</v>
      </c>
      <c r="C100" s="29" t="s">
        <v>75</v>
      </c>
      <c r="D100" s="14">
        <v>74.8</v>
      </c>
      <c r="E100" s="36">
        <v>-14</v>
      </c>
      <c r="F100" s="78">
        <f t="shared" si="96"/>
        <v>60.8</v>
      </c>
      <c r="G100" s="45"/>
      <c r="H100" s="14">
        <f t="shared" si="100"/>
        <v>60.8</v>
      </c>
      <c r="I100" s="45">
        <v>7.7</v>
      </c>
      <c r="J100" s="91">
        <f t="shared" si="84"/>
        <v>68.5</v>
      </c>
      <c r="K100" s="45"/>
      <c r="L100" s="14">
        <f t="shared" si="97"/>
        <v>68.5</v>
      </c>
      <c r="M100" s="36">
        <v>-3.4</v>
      </c>
      <c r="N100" s="14">
        <f t="shared" si="98"/>
        <v>65.099999999999994</v>
      </c>
      <c r="O100" s="36"/>
      <c r="P100" s="14">
        <f t="shared" si="99"/>
        <v>65.099999999999994</v>
      </c>
    </row>
    <row r="101" spans="1:234" ht="20.25" customHeight="1" x14ac:dyDescent="0.25">
      <c r="A101" s="69"/>
      <c r="B101" s="49" t="s">
        <v>76</v>
      </c>
      <c r="C101" s="29" t="s">
        <v>77</v>
      </c>
      <c r="D101" s="47">
        <v>3792.5</v>
      </c>
      <c r="E101" s="36">
        <v>4.9320000000000003E-2</v>
      </c>
      <c r="F101" s="81">
        <f t="shared" si="96"/>
        <v>3792.5493200000001</v>
      </c>
      <c r="G101" s="45">
        <v>-2.0000000018626453E-5</v>
      </c>
      <c r="H101" s="14">
        <f t="shared" si="100"/>
        <v>3792.5493000000001</v>
      </c>
      <c r="I101" s="45">
        <v>337.05070000000001</v>
      </c>
      <c r="J101" s="91">
        <f t="shared" si="84"/>
        <v>4129.6000000000004</v>
      </c>
      <c r="K101" s="45"/>
      <c r="L101" s="14">
        <f t="shared" si="97"/>
        <v>4129.6000000000004</v>
      </c>
      <c r="M101" s="36">
        <v>-13.879</v>
      </c>
      <c r="N101" s="14">
        <f t="shared" si="98"/>
        <v>4115.7210000000005</v>
      </c>
      <c r="O101" s="36"/>
      <c r="P101" s="14">
        <f t="shared" si="99"/>
        <v>4115.7210000000005</v>
      </c>
    </row>
    <row r="102" spans="1:234" ht="31.5" x14ac:dyDescent="0.25">
      <c r="A102" s="69"/>
      <c r="B102" s="49" t="s">
        <v>76</v>
      </c>
      <c r="C102" s="29" t="s">
        <v>78</v>
      </c>
      <c r="D102" s="14">
        <v>56.9</v>
      </c>
      <c r="E102" s="36">
        <v>-1.176E-2</v>
      </c>
      <c r="F102" s="78">
        <f t="shared" si="96"/>
        <v>56.888239999999996</v>
      </c>
      <c r="G102" s="45">
        <v>-4.0000000000873118E-5</v>
      </c>
      <c r="H102" s="14">
        <f t="shared" si="100"/>
        <v>56.888199999999998</v>
      </c>
      <c r="I102" s="45">
        <v>5.1117999999999997</v>
      </c>
      <c r="J102" s="91">
        <f t="shared" si="84"/>
        <v>62</v>
      </c>
      <c r="K102" s="45"/>
      <c r="L102" s="14">
        <f t="shared" si="97"/>
        <v>62</v>
      </c>
      <c r="M102" s="36">
        <v>-0.2</v>
      </c>
      <c r="N102" s="14">
        <f t="shared" si="98"/>
        <v>61.8</v>
      </c>
      <c r="O102" s="36"/>
      <c r="P102" s="14">
        <f t="shared" si="99"/>
        <v>61.8</v>
      </c>
    </row>
    <row r="103" spans="1:234" ht="63" x14ac:dyDescent="0.25">
      <c r="A103" s="69"/>
      <c r="B103" s="49" t="s">
        <v>76</v>
      </c>
      <c r="C103" s="29" t="s">
        <v>79</v>
      </c>
      <c r="D103" s="14">
        <v>4984</v>
      </c>
      <c r="E103" s="36">
        <v>-930.08426999999995</v>
      </c>
      <c r="F103" s="78">
        <f t="shared" si="96"/>
        <v>4053.9157300000002</v>
      </c>
      <c r="G103" s="45"/>
      <c r="H103" s="14">
        <f>F103+G103</f>
        <v>4053.9157300000002</v>
      </c>
      <c r="I103" s="45">
        <v>510.48426999999998</v>
      </c>
      <c r="J103" s="91">
        <f t="shared" si="84"/>
        <v>4564.4000000000005</v>
      </c>
      <c r="K103" s="45"/>
      <c r="L103" s="14">
        <f t="shared" si="97"/>
        <v>4564.4000000000005</v>
      </c>
      <c r="M103" s="36">
        <v>-226.8938</v>
      </c>
      <c r="N103" s="14">
        <f t="shared" si="98"/>
        <v>4337.5062000000007</v>
      </c>
      <c r="O103" s="36"/>
      <c r="P103" s="14">
        <f t="shared" si="99"/>
        <v>4337.5062000000007</v>
      </c>
    </row>
    <row r="104" spans="1:234" s="16" customFormat="1" ht="24.75" customHeight="1" x14ac:dyDescent="0.25">
      <c r="A104" s="62">
        <v>919</v>
      </c>
      <c r="B104" s="60" t="s">
        <v>16</v>
      </c>
      <c r="C104" s="26"/>
      <c r="D104" s="15">
        <f t="shared" ref="D104:P104" si="101">SUM(D105)</f>
        <v>713</v>
      </c>
      <c r="E104" s="37">
        <f t="shared" si="101"/>
        <v>79.3</v>
      </c>
      <c r="F104" s="79">
        <f t="shared" si="101"/>
        <v>792.3</v>
      </c>
      <c r="G104" s="48">
        <f t="shared" si="101"/>
        <v>0</v>
      </c>
      <c r="H104" s="15">
        <f t="shared" si="101"/>
        <v>792.3</v>
      </c>
      <c r="I104" s="48">
        <f t="shared" si="101"/>
        <v>0</v>
      </c>
      <c r="J104" s="92">
        <f t="shared" si="101"/>
        <v>792.3</v>
      </c>
      <c r="K104" s="48">
        <f t="shared" si="101"/>
        <v>0</v>
      </c>
      <c r="L104" s="15">
        <f t="shared" si="101"/>
        <v>792.3</v>
      </c>
      <c r="M104" s="37">
        <f t="shared" si="101"/>
        <v>0</v>
      </c>
      <c r="N104" s="15">
        <f t="shared" si="101"/>
        <v>792.3</v>
      </c>
      <c r="O104" s="37">
        <f t="shared" si="101"/>
        <v>0</v>
      </c>
      <c r="P104" s="15">
        <f t="shared" si="101"/>
        <v>792.3</v>
      </c>
      <c r="HU104" s="17"/>
      <c r="HV104" s="17"/>
      <c r="HW104" s="17"/>
    </row>
    <row r="105" spans="1:234" ht="31.5" x14ac:dyDescent="0.25">
      <c r="A105" s="41"/>
      <c r="B105" s="49" t="s">
        <v>53</v>
      </c>
      <c r="C105" s="29" t="s">
        <v>80</v>
      </c>
      <c r="D105" s="14">
        <v>713</v>
      </c>
      <c r="E105" s="36">
        <v>79.3</v>
      </c>
      <c r="F105" s="78">
        <f t="shared" si="96"/>
        <v>792.3</v>
      </c>
      <c r="G105" s="45"/>
      <c r="H105" s="14">
        <f>F105+G105</f>
        <v>792.3</v>
      </c>
      <c r="I105" s="45"/>
      <c r="J105" s="91">
        <f t="shared" si="84"/>
        <v>792.3</v>
      </c>
      <c r="K105" s="45"/>
      <c r="L105" s="14">
        <f t="shared" ref="L105" si="102">J105+K105</f>
        <v>792.3</v>
      </c>
      <c r="M105" s="36"/>
      <c r="N105" s="14">
        <f t="shared" ref="N105" si="103">L105+M105</f>
        <v>792.3</v>
      </c>
      <c r="O105" s="36"/>
      <c r="P105" s="14">
        <f t="shared" ref="P105" si="104">N105+O105</f>
        <v>792.3</v>
      </c>
    </row>
    <row r="106" spans="1:234" s="16" customFormat="1" ht="17.25" customHeight="1" x14ac:dyDescent="0.25">
      <c r="A106" s="62">
        <v>923</v>
      </c>
      <c r="B106" s="60" t="s">
        <v>16</v>
      </c>
      <c r="C106" s="26"/>
      <c r="D106" s="15">
        <f t="shared" ref="D106:P106" si="105">SUM(D107)</f>
        <v>142.6</v>
      </c>
      <c r="E106" s="37">
        <f t="shared" si="105"/>
        <v>0</v>
      </c>
      <c r="F106" s="79">
        <f t="shared" si="105"/>
        <v>142.6</v>
      </c>
      <c r="G106" s="48">
        <f t="shared" si="105"/>
        <v>0</v>
      </c>
      <c r="H106" s="15">
        <f t="shared" si="105"/>
        <v>142.6</v>
      </c>
      <c r="I106" s="48">
        <f t="shared" si="105"/>
        <v>0</v>
      </c>
      <c r="J106" s="92">
        <f t="shared" si="105"/>
        <v>142.6</v>
      </c>
      <c r="K106" s="48">
        <f t="shared" si="105"/>
        <v>0</v>
      </c>
      <c r="L106" s="15">
        <f t="shared" si="105"/>
        <v>142.6</v>
      </c>
      <c r="M106" s="37">
        <f t="shared" si="105"/>
        <v>0</v>
      </c>
      <c r="N106" s="15">
        <f t="shared" si="105"/>
        <v>142.6</v>
      </c>
      <c r="O106" s="37">
        <f t="shared" si="105"/>
        <v>0</v>
      </c>
      <c r="P106" s="15">
        <f t="shared" si="105"/>
        <v>142.6</v>
      </c>
      <c r="HU106" s="17"/>
      <c r="HV106" s="17"/>
      <c r="HW106" s="17"/>
    </row>
    <row r="107" spans="1:234" ht="32.25" customHeight="1" x14ac:dyDescent="0.25">
      <c r="A107" s="41"/>
      <c r="B107" s="49" t="s">
        <v>53</v>
      </c>
      <c r="C107" s="29" t="s">
        <v>81</v>
      </c>
      <c r="D107" s="14">
        <v>142.6</v>
      </c>
      <c r="E107" s="36"/>
      <c r="F107" s="78">
        <f t="shared" si="96"/>
        <v>142.6</v>
      </c>
      <c r="G107" s="45"/>
      <c r="H107" s="14">
        <f>F107+G107</f>
        <v>142.6</v>
      </c>
      <c r="I107" s="45"/>
      <c r="J107" s="91">
        <f t="shared" si="84"/>
        <v>142.6</v>
      </c>
      <c r="K107" s="45"/>
      <c r="L107" s="14">
        <f t="shared" ref="L107" si="106">J107+K107</f>
        <v>142.6</v>
      </c>
      <c r="M107" s="36"/>
      <c r="N107" s="14">
        <f t="shared" ref="N107" si="107">L107+M107</f>
        <v>142.6</v>
      </c>
      <c r="O107" s="36"/>
      <c r="P107" s="14">
        <f t="shared" ref="P107" si="108">N107+O107</f>
        <v>142.6</v>
      </c>
    </row>
    <row r="108" spans="1:234" s="16" customFormat="1" ht="22.5" customHeight="1" x14ac:dyDescent="0.25">
      <c r="A108" s="62">
        <v>924</v>
      </c>
      <c r="B108" s="70" t="s">
        <v>16</v>
      </c>
      <c r="C108" s="32"/>
      <c r="D108" s="15">
        <f t="shared" ref="D108:P108" si="109">SUM(D109)</f>
        <v>763.3</v>
      </c>
      <c r="E108" s="37">
        <f t="shared" si="109"/>
        <v>2.5000000000000001E-2</v>
      </c>
      <c r="F108" s="79">
        <f t="shared" si="109"/>
        <v>763.32499999999993</v>
      </c>
      <c r="G108" s="48">
        <f t="shared" si="109"/>
        <v>0</v>
      </c>
      <c r="H108" s="15">
        <f t="shared" si="109"/>
        <v>763.32499999999993</v>
      </c>
      <c r="I108" s="48">
        <f t="shared" si="109"/>
        <v>0</v>
      </c>
      <c r="J108" s="92">
        <f t="shared" si="109"/>
        <v>763.32499999999993</v>
      </c>
      <c r="K108" s="48">
        <f t="shared" si="109"/>
        <v>0</v>
      </c>
      <c r="L108" s="15">
        <f t="shared" si="109"/>
        <v>763.32499999999993</v>
      </c>
      <c r="M108" s="37">
        <f t="shared" si="109"/>
        <v>0</v>
      </c>
      <c r="N108" s="15">
        <f t="shared" si="109"/>
        <v>763.32499999999993</v>
      </c>
      <c r="O108" s="37">
        <f t="shared" si="109"/>
        <v>0</v>
      </c>
      <c r="P108" s="15">
        <f t="shared" si="109"/>
        <v>763.32499999999993</v>
      </c>
      <c r="HU108" s="17"/>
      <c r="HV108" s="17"/>
      <c r="HW108" s="17"/>
    </row>
    <row r="109" spans="1:234" ht="82.5" customHeight="1" x14ac:dyDescent="0.25">
      <c r="A109" s="41"/>
      <c r="B109" s="49" t="s">
        <v>53</v>
      </c>
      <c r="C109" s="29" t="s">
        <v>82</v>
      </c>
      <c r="D109" s="14">
        <v>763.3</v>
      </c>
      <c r="E109" s="36">
        <v>2.5000000000000001E-2</v>
      </c>
      <c r="F109" s="78">
        <f t="shared" si="96"/>
        <v>763.32499999999993</v>
      </c>
      <c r="G109" s="45"/>
      <c r="H109" s="14">
        <f>F109+G109</f>
        <v>763.32499999999993</v>
      </c>
      <c r="I109" s="45"/>
      <c r="J109" s="91">
        <f t="shared" si="84"/>
        <v>763.32499999999993</v>
      </c>
      <c r="K109" s="45"/>
      <c r="L109" s="14">
        <f t="shared" ref="L109" si="110">J109+K109</f>
        <v>763.32499999999993</v>
      </c>
      <c r="M109" s="36"/>
      <c r="N109" s="14">
        <f t="shared" ref="N109" si="111">L109+M109</f>
        <v>763.32499999999993</v>
      </c>
      <c r="O109" s="36"/>
      <c r="P109" s="14">
        <f t="shared" ref="P109" si="112">N109+O109</f>
        <v>763.32499999999993</v>
      </c>
    </row>
    <row r="110" spans="1:234" ht="31.7" customHeight="1" x14ac:dyDescent="0.25">
      <c r="A110" s="41"/>
      <c r="B110" s="60" t="s">
        <v>83</v>
      </c>
      <c r="C110" s="26" t="s">
        <v>84</v>
      </c>
      <c r="D110" s="15">
        <f>D111+D114+D122+D124</f>
        <v>99331.7</v>
      </c>
      <c r="E110" s="37">
        <f t="shared" ref="E110:L110" si="113">E111+E114+E122+E124+E120</f>
        <v>-40035.800000000003</v>
      </c>
      <c r="F110" s="79">
        <f t="shared" si="113"/>
        <v>59295.899999999994</v>
      </c>
      <c r="G110" s="48">
        <f t="shared" si="113"/>
        <v>5620</v>
      </c>
      <c r="H110" s="15">
        <f t="shared" si="113"/>
        <v>64915.899999999994</v>
      </c>
      <c r="I110" s="48">
        <f t="shared" si="113"/>
        <v>16431.099999999999</v>
      </c>
      <c r="J110" s="92">
        <f t="shared" si="113"/>
        <v>81347</v>
      </c>
      <c r="K110" s="48">
        <f t="shared" si="113"/>
        <v>31826.100000000002</v>
      </c>
      <c r="L110" s="15">
        <f t="shared" si="113"/>
        <v>113173.1</v>
      </c>
      <c r="M110" s="37">
        <f t="shared" ref="M110:N110" si="114">M111+M114+M122+M124+M120</f>
        <v>-157.5</v>
      </c>
      <c r="N110" s="15">
        <f t="shared" si="114"/>
        <v>113015.6</v>
      </c>
      <c r="O110" s="37">
        <f t="shared" ref="O110:P110" si="115">O111+O114+O122+O124+O120</f>
        <v>0</v>
      </c>
      <c r="P110" s="15">
        <f t="shared" si="115"/>
        <v>113015.6</v>
      </c>
      <c r="HU110" s="13"/>
      <c r="HV110" s="13"/>
      <c r="HW110" s="13"/>
    </row>
    <row r="111" spans="1:234" s="16" customFormat="1" ht="24.75" customHeight="1" x14ac:dyDescent="0.25">
      <c r="A111" s="62">
        <v>912</v>
      </c>
      <c r="B111" s="60" t="s">
        <v>16</v>
      </c>
      <c r="C111" s="26"/>
      <c r="D111" s="15">
        <f t="shared" ref="D111:I111" si="116">D112</f>
        <v>0</v>
      </c>
      <c r="E111" s="37">
        <f t="shared" si="116"/>
        <v>0</v>
      </c>
      <c r="F111" s="79">
        <f t="shared" si="116"/>
        <v>0</v>
      </c>
      <c r="G111" s="48">
        <f t="shared" si="116"/>
        <v>5620</v>
      </c>
      <c r="H111" s="56">
        <f t="shared" si="116"/>
        <v>5620</v>
      </c>
      <c r="I111" s="48">
        <f t="shared" si="116"/>
        <v>0</v>
      </c>
      <c r="J111" s="92">
        <f>J112</f>
        <v>5620</v>
      </c>
      <c r="K111" s="48">
        <f t="shared" ref="K111:P111" si="117">SUM(K112:K113)</f>
        <v>2441</v>
      </c>
      <c r="L111" s="15">
        <f t="shared" si="117"/>
        <v>8061</v>
      </c>
      <c r="M111" s="37">
        <f t="shared" si="117"/>
        <v>0</v>
      </c>
      <c r="N111" s="15">
        <f t="shared" si="117"/>
        <v>8061</v>
      </c>
      <c r="O111" s="37">
        <f t="shared" si="117"/>
        <v>0</v>
      </c>
      <c r="P111" s="15">
        <f t="shared" si="117"/>
        <v>8061</v>
      </c>
      <c r="HU111" s="17"/>
      <c r="HV111" s="17"/>
      <c r="HW111" s="17"/>
    </row>
    <row r="112" spans="1:234" ht="30.75" customHeight="1" x14ac:dyDescent="0.25">
      <c r="A112" s="41"/>
      <c r="B112" s="49" t="s">
        <v>85</v>
      </c>
      <c r="C112" s="29" t="s">
        <v>86</v>
      </c>
      <c r="D112" s="20"/>
      <c r="E112" s="38"/>
      <c r="F112" s="81"/>
      <c r="G112" s="86">
        <v>5620</v>
      </c>
      <c r="H112" s="14">
        <f>F112+G112</f>
        <v>5620</v>
      </c>
      <c r="I112" s="86"/>
      <c r="J112" s="91">
        <f t="shared" ref="J112" si="118">H112+I112</f>
        <v>5620</v>
      </c>
      <c r="K112" s="86"/>
      <c r="L112" s="14">
        <f t="shared" ref="L112:L113" si="119">J112+K112</f>
        <v>5620</v>
      </c>
      <c r="M112" s="38"/>
      <c r="N112" s="14">
        <f t="shared" ref="N112:N113" si="120">L112+M112</f>
        <v>5620</v>
      </c>
      <c r="O112" s="38"/>
      <c r="P112" s="14">
        <f t="shared" ref="P112:P113" si="121">N112+O112</f>
        <v>5620</v>
      </c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  <c r="EM112" s="19"/>
      <c r="EN112" s="19"/>
      <c r="EO112" s="19"/>
      <c r="EP112" s="19"/>
      <c r="EQ112" s="19"/>
      <c r="ER112" s="19"/>
      <c r="ES112" s="19"/>
      <c r="ET112" s="19"/>
      <c r="EU112" s="19"/>
      <c r="EV112" s="19"/>
      <c r="EW112" s="19"/>
      <c r="EX112" s="19"/>
      <c r="EY112" s="19"/>
      <c r="EZ112" s="19"/>
      <c r="FA112" s="19"/>
      <c r="FB112" s="19"/>
      <c r="FC112" s="19"/>
      <c r="FD112" s="19"/>
      <c r="FE112" s="19"/>
      <c r="FF112" s="19"/>
      <c r="FG112" s="19"/>
      <c r="FH112" s="19"/>
      <c r="FI112" s="19"/>
      <c r="FJ112" s="19"/>
      <c r="FK112" s="19"/>
      <c r="FL112" s="19"/>
      <c r="FM112" s="19"/>
      <c r="FN112" s="19"/>
      <c r="FO112" s="19"/>
      <c r="FP112" s="19"/>
      <c r="FQ112" s="19"/>
      <c r="FR112" s="19"/>
      <c r="FS112" s="19"/>
      <c r="FT112" s="19"/>
      <c r="FU112" s="19"/>
      <c r="FV112" s="19"/>
      <c r="FW112" s="19"/>
      <c r="FX112" s="19"/>
      <c r="FY112" s="19"/>
      <c r="FZ112" s="19"/>
      <c r="GA112" s="19"/>
      <c r="GB112" s="19"/>
      <c r="GC112" s="19"/>
      <c r="GD112" s="19"/>
      <c r="GE112" s="19"/>
      <c r="GF112" s="19"/>
      <c r="GG112" s="19"/>
      <c r="GH112" s="19"/>
      <c r="GI112" s="19"/>
      <c r="GJ112" s="19"/>
      <c r="GK112" s="19"/>
      <c r="GL112" s="19"/>
      <c r="GM112" s="19"/>
      <c r="GN112" s="19"/>
      <c r="GO112" s="19"/>
      <c r="GP112" s="19"/>
      <c r="GQ112" s="19"/>
      <c r="GR112" s="19"/>
      <c r="GS112" s="19"/>
      <c r="GT112" s="19"/>
      <c r="GU112" s="19"/>
      <c r="GV112" s="19"/>
      <c r="GW112" s="19"/>
      <c r="GX112" s="19"/>
      <c r="GY112" s="19"/>
      <c r="GZ112" s="19"/>
      <c r="HA112" s="19"/>
      <c r="HB112" s="19"/>
      <c r="HC112" s="19"/>
      <c r="HD112" s="19"/>
      <c r="HE112" s="19"/>
      <c r="HF112" s="19"/>
      <c r="HG112" s="19"/>
      <c r="HH112" s="19"/>
      <c r="HI112" s="19"/>
      <c r="HJ112" s="19"/>
      <c r="HK112" s="19"/>
      <c r="HL112" s="19"/>
      <c r="HM112" s="19"/>
      <c r="HN112" s="19"/>
      <c r="HO112" s="19"/>
      <c r="HP112" s="19"/>
      <c r="HQ112" s="19"/>
      <c r="HR112" s="19"/>
      <c r="HS112" s="19"/>
      <c r="HT112" s="19"/>
      <c r="HU112" s="19"/>
      <c r="HV112" s="19"/>
      <c r="HW112" s="19"/>
      <c r="HX112" s="19"/>
      <c r="HY112" s="13"/>
      <c r="HZ112" s="13"/>
    </row>
    <row r="113" spans="1:234" ht="30.75" customHeight="1" x14ac:dyDescent="0.25">
      <c r="A113" s="41"/>
      <c r="B113" s="49" t="s">
        <v>85</v>
      </c>
      <c r="C113" s="29" t="s">
        <v>150</v>
      </c>
      <c r="D113" s="20"/>
      <c r="E113" s="38"/>
      <c r="F113" s="81"/>
      <c r="G113" s="86"/>
      <c r="H113" s="14"/>
      <c r="I113" s="86"/>
      <c r="J113" s="91"/>
      <c r="K113" s="86">
        <v>2441</v>
      </c>
      <c r="L113" s="14">
        <f t="shared" si="119"/>
        <v>2441</v>
      </c>
      <c r="M113" s="38"/>
      <c r="N113" s="14">
        <f t="shared" si="120"/>
        <v>2441</v>
      </c>
      <c r="O113" s="38"/>
      <c r="P113" s="14">
        <f t="shared" si="121"/>
        <v>2441</v>
      </c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  <c r="EM113" s="19"/>
      <c r="EN113" s="19"/>
      <c r="EO113" s="19"/>
      <c r="EP113" s="19"/>
      <c r="EQ113" s="19"/>
      <c r="ER113" s="19"/>
      <c r="ES113" s="19"/>
      <c r="ET113" s="19"/>
      <c r="EU113" s="19"/>
      <c r="EV113" s="19"/>
      <c r="EW113" s="19"/>
      <c r="EX113" s="19"/>
      <c r="EY113" s="19"/>
      <c r="EZ113" s="19"/>
      <c r="FA113" s="19"/>
      <c r="FB113" s="19"/>
      <c r="FC113" s="19"/>
      <c r="FD113" s="19"/>
      <c r="FE113" s="19"/>
      <c r="FF113" s="19"/>
      <c r="FG113" s="19"/>
      <c r="FH113" s="19"/>
      <c r="FI113" s="19"/>
      <c r="FJ113" s="19"/>
      <c r="FK113" s="19"/>
      <c r="FL113" s="19"/>
      <c r="FM113" s="19"/>
      <c r="FN113" s="19"/>
      <c r="FO113" s="19"/>
      <c r="FP113" s="19"/>
      <c r="FQ113" s="19"/>
      <c r="FR113" s="19"/>
      <c r="FS113" s="19"/>
      <c r="FT113" s="19"/>
      <c r="FU113" s="19"/>
      <c r="FV113" s="19"/>
      <c r="FW113" s="19"/>
      <c r="FX113" s="19"/>
      <c r="FY113" s="19"/>
      <c r="FZ113" s="19"/>
      <c r="GA113" s="19"/>
      <c r="GB113" s="19"/>
      <c r="GC113" s="19"/>
      <c r="GD113" s="19"/>
      <c r="GE113" s="19"/>
      <c r="GF113" s="19"/>
      <c r="GG113" s="19"/>
      <c r="GH113" s="19"/>
      <c r="GI113" s="19"/>
      <c r="GJ113" s="19"/>
      <c r="GK113" s="19"/>
      <c r="GL113" s="19"/>
      <c r="GM113" s="19"/>
      <c r="GN113" s="19"/>
      <c r="GO113" s="19"/>
      <c r="GP113" s="19"/>
      <c r="GQ113" s="19"/>
      <c r="GR113" s="19"/>
      <c r="GS113" s="19"/>
      <c r="GT113" s="19"/>
      <c r="GU113" s="19"/>
      <c r="GV113" s="19"/>
      <c r="GW113" s="19"/>
      <c r="GX113" s="19"/>
      <c r="GY113" s="19"/>
      <c r="GZ113" s="19"/>
      <c r="HA113" s="19"/>
      <c r="HB113" s="19"/>
      <c r="HC113" s="19"/>
      <c r="HD113" s="19"/>
      <c r="HE113" s="19"/>
      <c r="HF113" s="19"/>
      <c r="HG113" s="19"/>
      <c r="HH113" s="19"/>
      <c r="HI113" s="19"/>
      <c r="HJ113" s="19"/>
      <c r="HK113" s="19"/>
      <c r="HL113" s="19"/>
      <c r="HM113" s="19"/>
      <c r="HN113" s="19"/>
      <c r="HO113" s="19"/>
      <c r="HP113" s="19"/>
      <c r="HQ113" s="19"/>
      <c r="HR113" s="19"/>
      <c r="HS113" s="19"/>
      <c r="HT113" s="19"/>
      <c r="HU113" s="19"/>
      <c r="HV113" s="19"/>
      <c r="HW113" s="19"/>
      <c r="HX113" s="19"/>
      <c r="HY113" s="13"/>
      <c r="HZ113" s="13"/>
    </row>
    <row r="114" spans="1:234" s="16" customFormat="1" ht="22.5" customHeight="1" x14ac:dyDescent="0.25">
      <c r="A114" s="62">
        <v>915</v>
      </c>
      <c r="B114" s="60" t="s">
        <v>16</v>
      </c>
      <c r="C114" s="26"/>
      <c r="D114" s="15">
        <f t="shared" ref="D114:L114" si="122">SUM(D115:D119)</f>
        <v>48567.7</v>
      </c>
      <c r="E114" s="37">
        <f t="shared" si="122"/>
        <v>540</v>
      </c>
      <c r="F114" s="79">
        <f t="shared" si="122"/>
        <v>49107.7</v>
      </c>
      <c r="G114" s="48">
        <f t="shared" si="122"/>
        <v>0</v>
      </c>
      <c r="H114" s="15">
        <f t="shared" si="122"/>
        <v>49107.7</v>
      </c>
      <c r="I114" s="48">
        <f t="shared" si="122"/>
        <v>7152.8</v>
      </c>
      <c r="J114" s="92">
        <f t="shared" si="122"/>
        <v>56260.5</v>
      </c>
      <c r="K114" s="48">
        <f t="shared" si="122"/>
        <v>29385.100000000002</v>
      </c>
      <c r="L114" s="15">
        <f t="shared" si="122"/>
        <v>85645.6</v>
      </c>
      <c r="M114" s="37">
        <f t="shared" ref="M114:N114" si="123">SUM(M115:M119)</f>
        <v>-157.5</v>
      </c>
      <c r="N114" s="15">
        <f t="shared" si="123"/>
        <v>85488.1</v>
      </c>
      <c r="O114" s="37">
        <f t="shared" ref="O114:P114" si="124">SUM(O115:O119)</f>
        <v>0</v>
      </c>
      <c r="P114" s="15">
        <f t="shared" si="124"/>
        <v>85488.1</v>
      </c>
      <c r="HU114" s="17"/>
      <c r="HV114" s="17"/>
      <c r="HW114" s="17"/>
    </row>
    <row r="115" spans="1:234" ht="31.5" x14ac:dyDescent="0.25">
      <c r="A115" s="41"/>
      <c r="B115" s="49" t="s">
        <v>87</v>
      </c>
      <c r="C115" s="29" t="s">
        <v>88</v>
      </c>
      <c r="D115" s="14">
        <v>5843.2</v>
      </c>
      <c r="E115" s="36"/>
      <c r="F115" s="78">
        <f t="shared" ref="F115:F121" si="125">D115+E115</f>
        <v>5843.2</v>
      </c>
      <c r="G115" s="45"/>
      <c r="H115" s="14">
        <f>F115+G115</f>
        <v>5843.2</v>
      </c>
      <c r="I115" s="45"/>
      <c r="J115" s="91">
        <f t="shared" ref="J115:J119" si="126">H115+I115</f>
        <v>5843.2</v>
      </c>
      <c r="K115" s="45"/>
      <c r="L115" s="14">
        <f t="shared" ref="L115:L119" si="127">J115+K115</f>
        <v>5843.2</v>
      </c>
      <c r="M115" s="36"/>
      <c r="N115" s="14">
        <f t="shared" ref="N115:N119" si="128">L115+M115</f>
        <v>5843.2</v>
      </c>
      <c r="O115" s="36"/>
      <c r="P115" s="14">
        <f t="shared" ref="P115:P119" si="129">N115+O115</f>
        <v>5843.2</v>
      </c>
    </row>
    <row r="116" spans="1:234" ht="66" customHeight="1" x14ac:dyDescent="0.25">
      <c r="A116" s="41"/>
      <c r="B116" s="49" t="s">
        <v>89</v>
      </c>
      <c r="C116" s="29" t="s">
        <v>142</v>
      </c>
      <c r="D116" s="14">
        <v>42653.5</v>
      </c>
      <c r="E116" s="36"/>
      <c r="F116" s="78">
        <f t="shared" si="125"/>
        <v>42653.5</v>
      </c>
      <c r="G116" s="45"/>
      <c r="H116" s="14">
        <f t="shared" ref="H116:H118" si="130">F116+G116</f>
        <v>42653.5</v>
      </c>
      <c r="I116" s="45">
        <v>7152.8</v>
      </c>
      <c r="J116" s="91">
        <f t="shared" si="126"/>
        <v>49806.3</v>
      </c>
      <c r="K116" s="45">
        <v>28674.9</v>
      </c>
      <c r="L116" s="14">
        <f t="shared" si="127"/>
        <v>78481.200000000012</v>
      </c>
      <c r="M116" s="36"/>
      <c r="N116" s="14">
        <f t="shared" si="128"/>
        <v>78481.200000000012</v>
      </c>
      <c r="O116" s="36"/>
      <c r="P116" s="14">
        <f t="shared" si="129"/>
        <v>78481.200000000012</v>
      </c>
    </row>
    <row r="117" spans="1:234" ht="81" customHeight="1" x14ac:dyDescent="0.25">
      <c r="A117" s="41"/>
      <c r="B117" s="49" t="s">
        <v>151</v>
      </c>
      <c r="C117" s="95" t="s">
        <v>152</v>
      </c>
      <c r="D117" s="14"/>
      <c r="E117" s="36"/>
      <c r="F117" s="78"/>
      <c r="G117" s="45"/>
      <c r="H117" s="14"/>
      <c r="I117" s="45"/>
      <c r="J117" s="91"/>
      <c r="K117" s="45">
        <v>781.2</v>
      </c>
      <c r="L117" s="14">
        <f t="shared" si="127"/>
        <v>781.2</v>
      </c>
      <c r="M117" s="36"/>
      <c r="N117" s="14">
        <f t="shared" si="128"/>
        <v>781.2</v>
      </c>
      <c r="O117" s="36"/>
      <c r="P117" s="14">
        <f t="shared" si="129"/>
        <v>781.2</v>
      </c>
    </row>
    <row r="118" spans="1:234" ht="47.25" x14ac:dyDescent="0.25">
      <c r="A118" s="41"/>
      <c r="B118" s="49" t="s">
        <v>85</v>
      </c>
      <c r="C118" s="46" t="s">
        <v>121</v>
      </c>
      <c r="D118" s="14"/>
      <c r="E118" s="36">
        <v>540</v>
      </c>
      <c r="F118" s="78">
        <f t="shared" si="125"/>
        <v>540</v>
      </c>
      <c r="G118" s="45"/>
      <c r="H118" s="14">
        <f t="shared" si="130"/>
        <v>540</v>
      </c>
      <c r="I118" s="45"/>
      <c r="J118" s="91">
        <f t="shared" si="126"/>
        <v>540</v>
      </c>
      <c r="K118" s="45"/>
      <c r="L118" s="14">
        <f t="shared" si="127"/>
        <v>540</v>
      </c>
      <c r="M118" s="36">
        <v>-157.5</v>
      </c>
      <c r="N118" s="14">
        <f t="shared" si="128"/>
        <v>382.5</v>
      </c>
      <c r="O118" s="36"/>
      <c r="P118" s="14">
        <f t="shared" si="129"/>
        <v>382.5</v>
      </c>
    </row>
    <row r="119" spans="1:234" ht="37.5" customHeight="1" x14ac:dyDescent="0.25">
      <c r="A119" s="71"/>
      <c r="B119" s="49" t="s">
        <v>85</v>
      </c>
      <c r="C119" s="29" t="s">
        <v>90</v>
      </c>
      <c r="D119" s="14">
        <v>71</v>
      </c>
      <c r="E119" s="36"/>
      <c r="F119" s="78">
        <f t="shared" si="125"/>
        <v>71</v>
      </c>
      <c r="G119" s="45"/>
      <c r="H119" s="14">
        <f>F119+G119</f>
        <v>71</v>
      </c>
      <c r="I119" s="45"/>
      <c r="J119" s="91">
        <f t="shared" si="126"/>
        <v>71</v>
      </c>
      <c r="K119" s="45">
        <v>-71</v>
      </c>
      <c r="L119" s="14">
        <f t="shared" si="127"/>
        <v>0</v>
      </c>
      <c r="M119" s="36"/>
      <c r="N119" s="14">
        <f t="shared" si="128"/>
        <v>0</v>
      </c>
      <c r="O119" s="36"/>
      <c r="P119" s="14">
        <f t="shared" si="129"/>
        <v>0</v>
      </c>
    </row>
    <row r="120" spans="1:234" ht="20.25" customHeight="1" x14ac:dyDescent="0.25">
      <c r="A120" s="62">
        <v>918</v>
      </c>
      <c r="B120" s="70" t="s">
        <v>16</v>
      </c>
      <c r="C120" s="29"/>
      <c r="D120" s="14"/>
      <c r="E120" s="36">
        <f>SUM(E121)</f>
        <v>6000</v>
      </c>
      <c r="F120" s="78">
        <f>F121</f>
        <v>6000</v>
      </c>
      <c r="G120" s="45"/>
      <c r="H120" s="14">
        <f>H121</f>
        <v>6000</v>
      </c>
      <c r="I120" s="45"/>
      <c r="J120" s="91">
        <f>J121</f>
        <v>6000</v>
      </c>
      <c r="K120" s="45"/>
      <c r="L120" s="14">
        <f>L121</f>
        <v>6000</v>
      </c>
      <c r="M120" s="36"/>
      <c r="N120" s="14">
        <f>N121</f>
        <v>6000</v>
      </c>
      <c r="O120" s="36"/>
      <c r="P120" s="14">
        <f>P121</f>
        <v>6000</v>
      </c>
    </row>
    <row r="121" spans="1:234" ht="49.7" customHeight="1" x14ac:dyDescent="0.25">
      <c r="A121" s="71"/>
      <c r="B121" s="43" t="s">
        <v>85</v>
      </c>
      <c r="C121" s="40" t="s">
        <v>122</v>
      </c>
      <c r="D121" s="14"/>
      <c r="E121" s="36">
        <f>-250+6250</f>
        <v>6000</v>
      </c>
      <c r="F121" s="78">
        <f t="shared" si="125"/>
        <v>6000</v>
      </c>
      <c r="G121" s="45"/>
      <c r="H121" s="14">
        <f>F121+G121</f>
        <v>6000</v>
      </c>
      <c r="I121" s="45"/>
      <c r="J121" s="91">
        <f>H121+I121</f>
        <v>6000</v>
      </c>
      <c r="K121" s="45"/>
      <c r="L121" s="14">
        <f>J121+K121</f>
        <v>6000</v>
      </c>
      <c r="M121" s="36"/>
      <c r="N121" s="14">
        <f>L121+M121</f>
        <v>6000</v>
      </c>
      <c r="O121" s="36"/>
      <c r="P121" s="14">
        <f>N121+O121</f>
        <v>6000</v>
      </c>
    </row>
    <row r="122" spans="1:234" ht="20.25" x14ac:dyDescent="0.25">
      <c r="A122" s="62">
        <v>919</v>
      </c>
      <c r="B122" s="70" t="s">
        <v>16</v>
      </c>
      <c r="C122" s="32"/>
      <c r="D122" s="15">
        <f t="shared" ref="D122:P122" si="131">D123</f>
        <v>50000</v>
      </c>
      <c r="E122" s="37">
        <f t="shared" si="131"/>
        <v>-50000</v>
      </c>
      <c r="F122" s="79">
        <f t="shared" si="131"/>
        <v>0</v>
      </c>
      <c r="G122" s="48">
        <f t="shared" si="131"/>
        <v>0</v>
      </c>
      <c r="H122" s="15">
        <f t="shared" si="131"/>
        <v>0</v>
      </c>
      <c r="I122" s="48">
        <f t="shared" si="131"/>
        <v>0</v>
      </c>
      <c r="J122" s="92">
        <f t="shared" si="131"/>
        <v>0</v>
      </c>
      <c r="K122" s="48">
        <f t="shared" si="131"/>
        <v>0</v>
      </c>
      <c r="L122" s="15">
        <f t="shared" si="131"/>
        <v>0</v>
      </c>
      <c r="M122" s="37">
        <f t="shared" si="131"/>
        <v>0</v>
      </c>
      <c r="N122" s="15">
        <f t="shared" si="131"/>
        <v>0</v>
      </c>
      <c r="O122" s="37">
        <f t="shared" si="131"/>
        <v>0</v>
      </c>
      <c r="P122" s="15">
        <f t="shared" si="131"/>
        <v>0</v>
      </c>
    </row>
    <row r="123" spans="1:234" ht="31.5" x14ac:dyDescent="0.25">
      <c r="A123" s="41"/>
      <c r="B123" s="49" t="s">
        <v>85</v>
      </c>
      <c r="C123" s="29" t="s">
        <v>91</v>
      </c>
      <c r="D123" s="20">
        <v>50000</v>
      </c>
      <c r="E123" s="38">
        <v>-50000</v>
      </c>
      <c r="F123" s="81">
        <f t="shared" ref="F123:F127" si="132">D123+E123</f>
        <v>0</v>
      </c>
      <c r="G123" s="86"/>
      <c r="H123" s="14">
        <f>F123+G123</f>
        <v>0</v>
      </c>
      <c r="I123" s="86"/>
      <c r="J123" s="91">
        <f>H123+I123</f>
        <v>0</v>
      </c>
      <c r="K123" s="86"/>
      <c r="L123" s="14">
        <f>J123+K123</f>
        <v>0</v>
      </c>
      <c r="M123" s="38"/>
      <c r="N123" s="14">
        <f>L123+M123</f>
        <v>0</v>
      </c>
      <c r="O123" s="38"/>
      <c r="P123" s="14">
        <f>N123+O123</f>
        <v>0</v>
      </c>
    </row>
    <row r="124" spans="1:234" ht="20.25" x14ac:dyDescent="0.25">
      <c r="A124" s="62">
        <v>923</v>
      </c>
      <c r="B124" s="72" t="s">
        <v>16</v>
      </c>
      <c r="C124" s="26"/>
      <c r="D124" s="15">
        <f t="shared" ref="D124:J124" si="133">SUM(D125:D127)</f>
        <v>764</v>
      </c>
      <c r="E124" s="37">
        <f t="shared" si="133"/>
        <v>3424.2</v>
      </c>
      <c r="F124" s="79">
        <f t="shared" si="133"/>
        <v>4188.2</v>
      </c>
      <c r="G124" s="48">
        <f t="shared" si="133"/>
        <v>0</v>
      </c>
      <c r="H124" s="15">
        <f t="shared" si="133"/>
        <v>4188.2</v>
      </c>
      <c r="I124" s="48">
        <f t="shared" si="133"/>
        <v>9278.2999999999993</v>
      </c>
      <c r="J124" s="92">
        <f t="shared" si="133"/>
        <v>13466.5</v>
      </c>
      <c r="K124" s="48">
        <f t="shared" ref="K124:L124" si="134">SUM(K125:K127)</f>
        <v>0</v>
      </c>
      <c r="L124" s="15">
        <f t="shared" si="134"/>
        <v>13466.5</v>
      </c>
      <c r="M124" s="37">
        <f t="shared" ref="M124:N124" si="135">SUM(M125:M127)</f>
        <v>0</v>
      </c>
      <c r="N124" s="15">
        <f t="shared" si="135"/>
        <v>13466.5</v>
      </c>
      <c r="O124" s="37">
        <f t="shared" ref="O124:P124" si="136">SUM(O125:O127)</f>
        <v>0</v>
      </c>
      <c r="P124" s="15">
        <f t="shared" si="136"/>
        <v>13466.5</v>
      </c>
    </row>
    <row r="125" spans="1:234" ht="31.5" x14ac:dyDescent="0.25">
      <c r="A125" s="62"/>
      <c r="B125" s="82" t="s">
        <v>100</v>
      </c>
      <c r="C125" s="83" t="s">
        <v>101</v>
      </c>
      <c r="D125" s="59">
        <v>764</v>
      </c>
      <c r="E125" s="36">
        <v>66</v>
      </c>
      <c r="F125" s="84">
        <f t="shared" si="132"/>
        <v>830</v>
      </c>
      <c r="G125" s="45"/>
      <c r="H125" s="14">
        <f>F125+G125</f>
        <v>830</v>
      </c>
      <c r="I125" s="45"/>
      <c r="J125" s="91">
        <f>H125+I125</f>
        <v>830</v>
      </c>
      <c r="K125" s="45"/>
      <c r="L125" s="14">
        <f>J125+K125</f>
        <v>830</v>
      </c>
      <c r="M125" s="36"/>
      <c r="N125" s="14">
        <f>L125+M125</f>
        <v>830</v>
      </c>
      <c r="O125" s="36"/>
      <c r="P125" s="14">
        <f>N125+O125</f>
        <v>830</v>
      </c>
    </row>
    <row r="126" spans="1:234" ht="32.25" customHeight="1" x14ac:dyDescent="0.25">
      <c r="A126" s="62"/>
      <c r="B126" s="42" t="s">
        <v>85</v>
      </c>
      <c r="C126" s="88" t="s">
        <v>144</v>
      </c>
      <c r="D126" s="59"/>
      <c r="E126" s="36"/>
      <c r="F126" s="84"/>
      <c r="G126" s="45"/>
      <c r="H126" s="14"/>
      <c r="I126" s="45">
        <v>9278.2999999999993</v>
      </c>
      <c r="J126" s="91">
        <f>H126+I126</f>
        <v>9278.2999999999993</v>
      </c>
      <c r="K126" s="45"/>
      <c r="L126" s="14">
        <f>J126+K126</f>
        <v>9278.2999999999993</v>
      </c>
      <c r="M126" s="36"/>
      <c r="N126" s="14">
        <f>L126+M126</f>
        <v>9278.2999999999993</v>
      </c>
      <c r="O126" s="36"/>
      <c r="P126" s="14">
        <f>N126+O126</f>
        <v>9278.2999999999993</v>
      </c>
    </row>
    <row r="127" spans="1:234" ht="40.700000000000003" customHeight="1" x14ac:dyDescent="0.25">
      <c r="A127" s="41"/>
      <c r="B127" s="42" t="s">
        <v>85</v>
      </c>
      <c r="C127" s="40" t="s">
        <v>118</v>
      </c>
      <c r="D127" s="14"/>
      <c r="E127" s="45">
        <v>3358.2</v>
      </c>
      <c r="F127" s="78">
        <f t="shared" si="132"/>
        <v>3358.2</v>
      </c>
      <c r="G127" s="45"/>
      <c r="H127" s="14">
        <f>F127+G127</f>
        <v>3358.2</v>
      </c>
      <c r="I127" s="45"/>
      <c r="J127" s="91">
        <f>H127+I127</f>
        <v>3358.2</v>
      </c>
      <c r="K127" s="45"/>
      <c r="L127" s="14">
        <f>J127+K127</f>
        <v>3358.2</v>
      </c>
      <c r="M127" s="36"/>
      <c r="N127" s="14">
        <f>L127+M127</f>
        <v>3358.2</v>
      </c>
      <c r="O127" s="36"/>
      <c r="P127" s="14">
        <f>N127+O127</f>
        <v>3358.2</v>
      </c>
    </row>
    <row r="128" spans="1:234" ht="47.25" x14ac:dyDescent="0.25">
      <c r="A128" s="73"/>
      <c r="B128" s="60" t="s">
        <v>123</v>
      </c>
      <c r="C128" s="26" t="s">
        <v>124</v>
      </c>
      <c r="D128" s="52">
        <f t="shared" ref="D128:J128" si="137">D129+D131+D133+D135</f>
        <v>0</v>
      </c>
      <c r="E128" s="48">
        <f t="shared" si="137"/>
        <v>548.04324999999994</v>
      </c>
      <c r="F128" s="77">
        <f t="shared" si="137"/>
        <v>548.04324999999994</v>
      </c>
      <c r="G128" s="48">
        <f t="shared" si="137"/>
        <v>0</v>
      </c>
      <c r="H128" s="52">
        <f t="shared" si="137"/>
        <v>548.04324999999994</v>
      </c>
      <c r="I128" s="48">
        <f t="shared" si="137"/>
        <v>0</v>
      </c>
      <c r="J128" s="90">
        <f t="shared" si="137"/>
        <v>548.04324999999994</v>
      </c>
      <c r="K128" s="48">
        <f t="shared" ref="K128:L128" si="138">K129+K131+K133+K135</f>
        <v>0</v>
      </c>
      <c r="L128" s="52">
        <f t="shared" si="138"/>
        <v>548.04324999999994</v>
      </c>
      <c r="M128" s="37">
        <f t="shared" ref="M128:N128" si="139">M129+M131+M133+M135</f>
        <v>0</v>
      </c>
      <c r="N128" s="52">
        <f t="shared" si="139"/>
        <v>548.04324999999994</v>
      </c>
      <c r="O128" s="37">
        <f t="shared" ref="O128:P128" si="140">O129+O131+O133+O135</f>
        <v>0</v>
      </c>
      <c r="P128" s="52">
        <f t="shared" si="140"/>
        <v>548.04324999999994</v>
      </c>
    </row>
    <row r="129" spans="1:16" ht="20.25" x14ac:dyDescent="0.25">
      <c r="A129" s="62">
        <v>914</v>
      </c>
      <c r="B129" s="60" t="s">
        <v>16</v>
      </c>
      <c r="C129" s="26"/>
      <c r="D129" s="15">
        <f>SUM(D130)</f>
        <v>0</v>
      </c>
      <c r="E129" s="48">
        <f t="shared" ref="E129:P129" si="141">SUM(E130)</f>
        <v>0</v>
      </c>
      <c r="F129" s="79">
        <f t="shared" si="141"/>
        <v>0</v>
      </c>
      <c r="G129" s="48">
        <f t="shared" si="141"/>
        <v>0</v>
      </c>
      <c r="H129" s="15">
        <f t="shared" si="141"/>
        <v>0</v>
      </c>
      <c r="I129" s="48">
        <f t="shared" si="141"/>
        <v>0</v>
      </c>
      <c r="J129" s="92">
        <f t="shared" si="141"/>
        <v>0</v>
      </c>
      <c r="K129" s="48">
        <f t="shared" si="141"/>
        <v>0</v>
      </c>
      <c r="L129" s="15">
        <f t="shared" si="141"/>
        <v>0</v>
      </c>
      <c r="M129" s="37">
        <f t="shared" si="141"/>
        <v>0</v>
      </c>
      <c r="N129" s="15">
        <f t="shared" si="141"/>
        <v>0</v>
      </c>
      <c r="O129" s="37">
        <f t="shared" si="141"/>
        <v>0</v>
      </c>
      <c r="P129" s="15">
        <f t="shared" si="141"/>
        <v>0</v>
      </c>
    </row>
    <row r="130" spans="1:16" ht="31.5" x14ac:dyDescent="0.25">
      <c r="A130" s="41"/>
      <c r="B130" s="49" t="s">
        <v>125</v>
      </c>
      <c r="C130" s="29" t="s">
        <v>126</v>
      </c>
      <c r="D130" s="14"/>
      <c r="E130" s="45"/>
      <c r="F130" s="78">
        <f>D130+E130</f>
        <v>0</v>
      </c>
      <c r="G130" s="45"/>
      <c r="H130" s="14">
        <f>F130+G130</f>
        <v>0</v>
      </c>
      <c r="I130" s="45"/>
      <c r="J130" s="91">
        <f>H130+I130</f>
        <v>0</v>
      </c>
      <c r="K130" s="45"/>
      <c r="L130" s="14">
        <f>J130+K130</f>
        <v>0</v>
      </c>
      <c r="M130" s="36"/>
      <c r="N130" s="14">
        <f>L130+M130</f>
        <v>0</v>
      </c>
      <c r="O130" s="36"/>
      <c r="P130" s="14">
        <f>N130+O130</f>
        <v>0</v>
      </c>
    </row>
    <row r="131" spans="1:16" ht="20.25" x14ac:dyDescent="0.25">
      <c r="A131" s="62">
        <v>918</v>
      </c>
      <c r="B131" s="60" t="s">
        <v>16</v>
      </c>
      <c r="C131" s="26"/>
      <c r="D131" s="15">
        <f>SUM(D132)</f>
        <v>0</v>
      </c>
      <c r="E131" s="48">
        <f t="shared" ref="E131:P131" si="142">SUM(E132)</f>
        <v>548.04324999999994</v>
      </c>
      <c r="F131" s="79">
        <f t="shared" si="142"/>
        <v>548.04324999999994</v>
      </c>
      <c r="G131" s="48">
        <f t="shared" si="142"/>
        <v>0</v>
      </c>
      <c r="H131" s="15">
        <f t="shared" si="142"/>
        <v>548.04324999999994</v>
      </c>
      <c r="I131" s="48">
        <f t="shared" si="142"/>
        <v>0</v>
      </c>
      <c r="J131" s="92">
        <f t="shared" si="142"/>
        <v>548.04324999999994</v>
      </c>
      <c r="K131" s="48">
        <f t="shared" si="142"/>
        <v>0</v>
      </c>
      <c r="L131" s="15">
        <f t="shared" si="142"/>
        <v>548.04324999999994</v>
      </c>
      <c r="M131" s="37">
        <f t="shared" si="142"/>
        <v>0</v>
      </c>
      <c r="N131" s="15">
        <f t="shared" si="142"/>
        <v>548.04324999999994</v>
      </c>
      <c r="O131" s="37">
        <f t="shared" si="142"/>
        <v>0</v>
      </c>
      <c r="P131" s="15">
        <f t="shared" si="142"/>
        <v>548.04324999999994</v>
      </c>
    </row>
    <row r="132" spans="1:16" ht="31.5" x14ac:dyDescent="0.25">
      <c r="A132" s="41"/>
      <c r="B132" s="49" t="s">
        <v>125</v>
      </c>
      <c r="C132" s="29" t="s">
        <v>126</v>
      </c>
      <c r="D132" s="14"/>
      <c r="E132" s="45">
        <v>548.04324999999994</v>
      </c>
      <c r="F132" s="78">
        <f>D132+E132</f>
        <v>548.04324999999994</v>
      </c>
      <c r="G132" s="45"/>
      <c r="H132" s="14">
        <f>F132+G132</f>
        <v>548.04324999999994</v>
      </c>
      <c r="I132" s="45"/>
      <c r="J132" s="91">
        <f>H132+I132</f>
        <v>548.04324999999994</v>
      </c>
      <c r="K132" s="45"/>
      <c r="L132" s="14">
        <f>J132+K132</f>
        <v>548.04324999999994</v>
      </c>
      <c r="M132" s="36"/>
      <c r="N132" s="14">
        <f>L132+M132</f>
        <v>548.04324999999994</v>
      </c>
      <c r="O132" s="36"/>
      <c r="P132" s="14">
        <f>N132+O132</f>
        <v>548.04324999999994</v>
      </c>
    </row>
    <row r="133" spans="1:16" ht="20.25" x14ac:dyDescent="0.25">
      <c r="A133" s="62">
        <v>919</v>
      </c>
      <c r="B133" s="60" t="s">
        <v>16</v>
      </c>
      <c r="C133" s="26"/>
      <c r="D133" s="15">
        <f>SUM(D134)</f>
        <v>0</v>
      </c>
      <c r="E133" s="48">
        <f t="shared" ref="E133:P133" si="143">SUM(E134)</f>
        <v>0</v>
      </c>
      <c r="F133" s="79">
        <f t="shared" si="143"/>
        <v>0</v>
      </c>
      <c r="G133" s="48">
        <f t="shared" si="143"/>
        <v>0</v>
      </c>
      <c r="H133" s="15">
        <f t="shared" si="143"/>
        <v>0</v>
      </c>
      <c r="I133" s="48">
        <f t="shared" si="143"/>
        <v>0</v>
      </c>
      <c r="J133" s="92">
        <f t="shared" si="143"/>
        <v>0</v>
      </c>
      <c r="K133" s="48">
        <f t="shared" si="143"/>
        <v>0</v>
      </c>
      <c r="L133" s="15">
        <f t="shared" si="143"/>
        <v>0</v>
      </c>
      <c r="M133" s="37">
        <f t="shared" si="143"/>
        <v>0</v>
      </c>
      <c r="N133" s="15">
        <f t="shared" si="143"/>
        <v>0</v>
      </c>
      <c r="O133" s="37">
        <f t="shared" si="143"/>
        <v>0</v>
      </c>
      <c r="P133" s="15">
        <f t="shared" si="143"/>
        <v>0</v>
      </c>
    </row>
    <row r="134" spans="1:16" ht="31.5" x14ac:dyDescent="0.25">
      <c r="A134" s="41"/>
      <c r="B134" s="49" t="s">
        <v>125</v>
      </c>
      <c r="C134" s="29" t="s">
        <v>126</v>
      </c>
      <c r="D134" s="14"/>
      <c r="E134" s="45"/>
      <c r="F134" s="78">
        <f>D134+E134</f>
        <v>0</v>
      </c>
      <c r="G134" s="45"/>
      <c r="H134" s="14">
        <f>F134+G134</f>
        <v>0</v>
      </c>
      <c r="I134" s="45"/>
      <c r="J134" s="91">
        <f>H134+I134</f>
        <v>0</v>
      </c>
      <c r="K134" s="45"/>
      <c r="L134" s="14">
        <f>J134+K134</f>
        <v>0</v>
      </c>
      <c r="M134" s="36"/>
      <c r="N134" s="14">
        <f>L134+M134</f>
        <v>0</v>
      </c>
      <c r="O134" s="36"/>
      <c r="P134" s="14">
        <f>N134+O134</f>
        <v>0</v>
      </c>
    </row>
    <row r="135" spans="1:16" ht="20.25" x14ac:dyDescent="0.25">
      <c r="A135" s="62">
        <v>923</v>
      </c>
      <c r="B135" s="60" t="s">
        <v>16</v>
      </c>
      <c r="C135" s="26"/>
      <c r="D135" s="15">
        <f>SUM(D136)</f>
        <v>0</v>
      </c>
      <c r="E135" s="48">
        <f>SUM(E136)</f>
        <v>0</v>
      </c>
      <c r="F135" s="79">
        <f t="shared" ref="F135:P135" si="144">SUM(F136)</f>
        <v>0</v>
      </c>
      <c r="G135" s="48">
        <f>SUM(G136)</f>
        <v>0</v>
      </c>
      <c r="H135" s="15">
        <f t="shared" si="144"/>
        <v>0</v>
      </c>
      <c r="I135" s="48">
        <f>SUM(I136)</f>
        <v>0</v>
      </c>
      <c r="J135" s="92">
        <f t="shared" si="144"/>
        <v>0</v>
      </c>
      <c r="K135" s="48">
        <f>SUM(K136)</f>
        <v>0</v>
      </c>
      <c r="L135" s="15">
        <f t="shared" si="144"/>
        <v>0</v>
      </c>
      <c r="M135" s="37">
        <f>SUM(M136)</f>
        <v>0</v>
      </c>
      <c r="N135" s="15">
        <f t="shared" si="144"/>
        <v>0</v>
      </c>
      <c r="O135" s="37">
        <f>SUM(O136)</f>
        <v>0</v>
      </c>
      <c r="P135" s="15">
        <f t="shared" si="144"/>
        <v>0</v>
      </c>
    </row>
    <row r="136" spans="1:16" ht="31.5" x14ac:dyDescent="0.25">
      <c r="A136" s="41"/>
      <c r="B136" s="49" t="s">
        <v>125</v>
      </c>
      <c r="C136" s="29" t="s">
        <v>126</v>
      </c>
      <c r="D136" s="14"/>
      <c r="E136" s="45"/>
      <c r="F136" s="78">
        <f>D136+E136</f>
        <v>0</v>
      </c>
      <c r="G136" s="45"/>
      <c r="H136" s="14">
        <f>F136+G136</f>
        <v>0</v>
      </c>
      <c r="I136" s="45"/>
      <c r="J136" s="91">
        <f>H136+I136</f>
        <v>0</v>
      </c>
      <c r="K136" s="45"/>
      <c r="L136" s="14">
        <f>J136+K136</f>
        <v>0</v>
      </c>
      <c r="M136" s="36"/>
      <c r="N136" s="14">
        <f>L136+M136</f>
        <v>0</v>
      </c>
      <c r="O136" s="36"/>
      <c r="P136" s="14">
        <f>N136+O136</f>
        <v>0</v>
      </c>
    </row>
    <row r="137" spans="1:16" ht="31.5" x14ac:dyDescent="0.25">
      <c r="A137" s="73"/>
      <c r="B137" s="60" t="s">
        <v>127</v>
      </c>
      <c r="C137" s="26" t="s">
        <v>128</v>
      </c>
      <c r="D137" s="52">
        <f>D138+D140+D142+D144+D146</f>
        <v>0</v>
      </c>
      <c r="E137" s="48">
        <f t="shared" ref="E137:F137" si="145">E138+E140+E142+E144+E146</f>
        <v>-18462.344400000002</v>
      </c>
      <c r="F137" s="77">
        <f t="shared" si="145"/>
        <v>-18462.344400000002</v>
      </c>
      <c r="G137" s="48">
        <f t="shared" ref="G137" si="146">G138+G140+G142+G144+G146</f>
        <v>0</v>
      </c>
      <c r="H137" s="52">
        <f>H138+H140+H142+H144+H146</f>
        <v>-18462.344400000002</v>
      </c>
      <c r="I137" s="48">
        <f t="shared" ref="I137:K137" si="147">I138+I140+I142+I144+I146</f>
        <v>0</v>
      </c>
      <c r="J137" s="90">
        <f>J138+J140+J142+J144+J146</f>
        <v>-18462.344400000002</v>
      </c>
      <c r="K137" s="48">
        <f t="shared" si="147"/>
        <v>0</v>
      </c>
      <c r="L137" s="52">
        <f>L138+L140+L142+L144+L146</f>
        <v>-18462.344400000002</v>
      </c>
      <c r="M137" s="37">
        <f t="shared" ref="M137" si="148">M138+M140+M142+M144+M146</f>
        <v>-68430</v>
      </c>
      <c r="N137" s="52">
        <f>N138+N140+N142+N144+N146</f>
        <v>-86892.344400000002</v>
      </c>
      <c r="O137" s="37">
        <f t="shared" ref="O137" si="149">O138+O140+O142+O144+O146</f>
        <v>0</v>
      </c>
      <c r="P137" s="52">
        <f>P138+P140+P142+P144+P146</f>
        <v>-86892.344400000002</v>
      </c>
    </row>
    <row r="138" spans="1:16" ht="20.25" x14ac:dyDescent="0.25">
      <c r="A138" s="62">
        <v>912</v>
      </c>
      <c r="B138" s="60" t="s">
        <v>16</v>
      </c>
      <c r="C138" s="26"/>
      <c r="D138" s="15">
        <f>SUM(D139)</f>
        <v>0</v>
      </c>
      <c r="E138" s="48">
        <f t="shared" ref="E138:P138" si="150">SUM(E139)</f>
        <v>-307.30223000000001</v>
      </c>
      <c r="F138" s="79">
        <f t="shared" si="150"/>
        <v>-307.30223000000001</v>
      </c>
      <c r="G138" s="48">
        <f t="shared" si="150"/>
        <v>0</v>
      </c>
      <c r="H138" s="15">
        <f t="shared" si="150"/>
        <v>-307.30223000000001</v>
      </c>
      <c r="I138" s="48">
        <f t="shared" si="150"/>
        <v>0</v>
      </c>
      <c r="J138" s="92">
        <f t="shared" si="150"/>
        <v>-307.30223000000001</v>
      </c>
      <c r="K138" s="48">
        <f t="shared" si="150"/>
        <v>0</v>
      </c>
      <c r="L138" s="15">
        <f t="shared" si="150"/>
        <v>-307.30223000000001</v>
      </c>
      <c r="M138" s="37">
        <f t="shared" si="150"/>
        <v>-68430</v>
      </c>
      <c r="N138" s="15">
        <f t="shared" si="150"/>
        <v>-68737.302230000001</v>
      </c>
      <c r="O138" s="37">
        <f t="shared" si="150"/>
        <v>0</v>
      </c>
      <c r="P138" s="15">
        <f t="shared" si="150"/>
        <v>-68737.302230000001</v>
      </c>
    </row>
    <row r="139" spans="1:16" ht="31.5" x14ac:dyDescent="0.25">
      <c r="A139" s="41"/>
      <c r="B139" s="49" t="s">
        <v>129</v>
      </c>
      <c r="C139" s="29" t="s">
        <v>130</v>
      </c>
      <c r="D139" s="14"/>
      <c r="E139" s="45">
        <v>-307.30223000000001</v>
      </c>
      <c r="F139" s="78">
        <f>D139+E139</f>
        <v>-307.30223000000001</v>
      </c>
      <c r="G139" s="45"/>
      <c r="H139" s="14">
        <f>F139+G139</f>
        <v>-307.30223000000001</v>
      </c>
      <c r="I139" s="45"/>
      <c r="J139" s="91">
        <f>H139+I139</f>
        <v>-307.30223000000001</v>
      </c>
      <c r="K139" s="45"/>
      <c r="L139" s="14">
        <f>J139+K139</f>
        <v>-307.30223000000001</v>
      </c>
      <c r="M139" s="36">
        <v>-68430</v>
      </c>
      <c r="N139" s="14">
        <f>L139+M139</f>
        <v>-68737.302230000001</v>
      </c>
      <c r="O139" s="36"/>
      <c r="P139" s="14">
        <f>N139+O139</f>
        <v>-68737.302230000001</v>
      </c>
    </row>
    <row r="140" spans="1:16" ht="20.25" x14ac:dyDescent="0.25">
      <c r="A140" s="62">
        <v>915</v>
      </c>
      <c r="B140" s="60" t="s">
        <v>16</v>
      </c>
      <c r="C140" s="26"/>
      <c r="D140" s="15">
        <f>SUM(D141)</f>
        <v>0</v>
      </c>
      <c r="E140" s="48">
        <f t="shared" ref="E140:P140" si="151">SUM(E141)</f>
        <v>-1221.1346100000001</v>
      </c>
      <c r="F140" s="79">
        <f t="shared" si="151"/>
        <v>-1221.1346100000001</v>
      </c>
      <c r="G140" s="48">
        <f t="shared" si="151"/>
        <v>0</v>
      </c>
      <c r="H140" s="15">
        <f t="shared" si="151"/>
        <v>-1221.1346100000001</v>
      </c>
      <c r="I140" s="48">
        <f t="shared" si="151"/>
        <v>0</v>
      </c>
      <c r="J140" s="92">
        <f t="shared" si="151"/>
        <v>-1221.1346100000001</v>
      </c>
      <c r="K140" s="48">
        <f t="shared" si="151"/>
        <v>0</v>
      </c>
      <c r="L140" s="15">
        <f t="shared" si="151"/>
        <v>-1221.1346100000001</v>
      </c>
      <c r="M140" s="37">
        <f t="shared" si="151"/>
        <v>0</v>
      </c>
      <c r="N140" s="15">
        <f t="shared" si="151"/>
        <v>-1221.1346100000001</v>
      </c>
      <c r="O140" s="37">
        <f t="shared" si="151"/>
        <v>0</v>
      </c>
      <c r="P140" s="15">
        <f t="shared" si="151"/>
        <v>-1221.1346100000001</v>
      </c>
    </row>
    <row r="141" spans="1:16" ht="31.5" x14ac:dyDescent="0.25">
      <c r="A141" s="41"/>
      <c r="B141" s="49" t="s">
        <v>129</v>
      </c>
      <c r="C141" s="29" t="s">
        <v>130</v>
      </c>
      <c r="D141" s="14"/>
      <c r="E141" s="45">
        <v>-1221.1346100000001</v>
      </c>
      <c r="F141" s="78">
        <f>D141+E141</f>
        <v>-1221.1346100000001</v>
      </c>
      <c r="G141" s="45"/>
      <c r="H141" s="14">
        <f>F141+G141</f>
        <v>-1221.1346100000001</v>
      </c>
      <c r="I141" s="45"/>
      <c r="J141" s="91">
        <f>H141+I141</f>
        <v>-1221.1346100000001</v>
      </c>
      <c r="K141" s="45"/>
      <c r="L141" s="14">
        <f>J141+K141</f>
        <v>-1221.1346100000001</v>
      </c>
      <c r="M141" s="36"/>
      <c r="N141" s="14">
        <f>L141+M141</f>
        <v>-1221.1346100000001</v>
      </c>
      <c r="O141" s="36"/>
      <c r="P141" s="14">
        <f>N141+O141</f>
        <v>-1221.1346100000001</v>
      </c>
    </row>
    <row r="142" spans="1:16" ht="20.25" x14ac:dyDescent="0.25">
      <c r="A142" s="62">
        <v>918</v>
      </c>
      <c r="B142" s="60" t="s">
        <v>16</v>
      </c>
      <c r="C142" s="26"/>
      <c r="D142" s="15">
        <f>SUM(D143)</f>
        <v>0</v>
      </c>
      <c r="E142" s="48">
        <f t="shared" ref="E142:P142" si="152">SUM(E143)</f>
        <v>-16417.89372</v>
      </c>
      <c r="F142" s="79">
        <f t="shared" si="152"/>
        <v>-16417.89372</v>
      </c>
      <c r="G142" s="48">
        <f t="shared" si="152"/>
        <v>0</v>
      </c>
      <c r="H142" s="15">
        <f t="shared" si="152"/>
        <v>-16417.89372</v>
      </c>
      <c r="I142" s="48">
        <f t="shared" si="152"/>
        <v>0</v>
      </c>
      <c r="J142" s="92">
        <f t="shared" si="152"/>
        <v>-16417.89372</v>
      </c>
      <c r="K142" s="48">
        <f t="shared" si="152"/>
        <v>0</v>
      </c>
      <c r="L142" s="15">
        <f t="shared" si="152"/>
        <v>-16417.89372</v>
      </c>
      <c r="M142" s="37">
        <f t="shared" si="152"/>
        <v>0</v>
      </c>
      <c r="N142" s="15">
        <f t="shared" si="152"/>
        <v>-16417.89372</v>
      </c>
      <c r="O142" s="37">
        <f t="shared" si="152"/>
        <v>0</v>
      </c>
      <c r="P142" s="15">
        <f t="shared" si="152"/>
        <v>-16417.89372</v>
      </c>
    </row>
    <row r="143" spans="1:16" ht="31.5" x14ac:dyDescent="0.25">
      <c r="A143" s="41"/>
      <c r="B143" s="49" t="s">
        <v>129</v>
      </c>
      <c r="C143" s="29" t="s">
        <v>130</v>
      </c>
      <c r="D143" s="14"/>
      <c r="E143" s="45">
        <v>-16417.89372</v>
      </c>
      <c r="F143" s="78">
        <f>D143+E143</f>
        <v>-16417.89372</v>
      </c>
      <c r="G143" s="45"/>
      <c r="H143" s="14">
        <f>F143+G143</f>
        <v>-16417.89372</v>
      </c>
      <c r="I143" s="45"/>
      <c r="J143" s="91">
        <f>H143+I143</f>
        <v>-16417.89372</v>
      </c>
      <c r="K143" s="45"/>
      <c r="L143" s="14">
        <f>J143+K143</f>
        <v>-16417.89372</v>
      </c>
      <c r="M143" s="36"/>
      <c r="N143" s="14">
        <f>L143+M143</f>
        <v>-16417.89372</v>
      </c>
      <c r="O143" s="36"/>
      <c r="P143" s="14">
        <f>N143+O143</f>
        <v>-16417.89372</v>
      </c>
    </row>
    <row r="144" spans="1:16" ht="20.25" x14ac:dyDescent="0.25">
      <c r="A144" s="62">
        <v>919</v>
      </c>
      <c r="B144" s="60" t="s">
        <v>16</v>
      </c>
      <c r="C144" s="26"/>
      <c r="D144" s="15">
        <f>SUM(D145)</f>
        <v>0</v>
      </c>
      <c r="E144" s="48">
        <f t="shared" ref="E144:P144" si="153">SUM(E145)</f>
        <v>-454.61383999999998</v>
      </c>
      <c r="F144" s="79">
        <f t="shared" si="153"/>
        <v>-454.61383999999998</v>
      </c>
      <c r="G144" s="48">
        <f t="shared" si="153"/>
        <v>0</v>
      </c>
      <c r="H144" s="15">
        <f t="shared" si="153"/>
        <v>-454.61383999999998</v>
      </c>
      <c r="I144" s="48">
        <f t="shared" si="153"/>
        <v>0</v>
      </c>
      <c r="J144" s="92">
        <f t="shared" si="153"/>
        <v>-454.61383999999998</v>
      </c>
      <c r="K144" s="48">
        <f t="shared" si="153"/>
        <v>0</v>
      </c>
      <c r="L144" s="15">
        <f t="shared" si="153"/>
        <v>-454.61383999999998</v>
      </c>
      <c r="M144" s="37">
        <f t="shared" si="153"/>
        <v>0</v>
      </c>
      <c r="N144" s="15">
        <f t="shared" si="153"/>
        <v>-454.61383999999998</v>
      </c>
      <c r="O144" s="37">
        <f t="shared" si="153"/>
        <v>0</v>
      </c>
      <c r="P144" s="15">
        <f t="shared" si="153"/>
        <v>-454.61383999999998</v>
      </c>
    </row>
    <row r="145" spans="1:242" ht="31.5" x14ac:dyDescent="0.25">
      <c r="A145" s="41"/>
      <c r="B145" s="49" t="s">
        <v>129</v>
      </c>
      <c r="C145" s="29" t="s">
        <v>130</v>
      </c>
      <c r="D145" s="14"/>
      <c r="E145" s="45">
        <v>-454.61383999999998</v>
      </c>
      <c r="F145" s="78">
        <f>D145+E145</f>
        <v>-454.61383999999998</v>
      </c>
      <c r="G145" s="45"/>
      <c r="H145" s="14">
        <f>F145+G145</f>
        <v>-454.61383999999998</v>
      </c>
      <c r="I145" s="45"/>
      <c r="J145" s="91">
        <f>H145+I145</f>
        <v>-454.61383999999998</v>
      </c>
      <c r="K145" s="45"/>
      <c r="L145" s="14">
        <f>J145+K145</f>
        <v>-454.61383999999998</v>
      </c>
      <c r="M145" s="36"/>
      <c r="N145" s="14">
        <f>L145+M145</f>
        <v>-454.61383999999998</v>
      </c>
      <c r="O145" s="36"/>
      <c r="P145" s="14">
        <f>N145+O145</f>
        <v>-454.61383999999998</v>
      </c>
    </row>
    <row r="146" spans="1:242" ht="20.25" x14ac:dyDescent="0.25">
      <c r="A146" s="62">
        <v>923</v>
      </c>
      <c r="B146" s="60" t="s">
        <v>16</v>
      </c>
      <c r="C146" s="26"/>
      <c r="D146" s="15">
        <f>SUM(D147)</f>
        <v>0</v>
      </c>
      <c r="E146" s="48">
        <f t="shared" ref="E146:P146" si="154">SUM(E147)</f>
        <v>-61.4</v>
      </c>
      <c r="F146" s="79">
        <f t="shared" si="154"/>
        <v>-61.4</v>
      </c>
      <c r="G146" s="48">
        <f t="shared" si="154"/>
        <v>0</v>
      </c>
      <c r="H146" s="15">
        <f t="shared" si="154"/>
        <v>-61.4</v>
      </c>
      <c r="I146" s="48">
        <f t="shared" si="154"/>
        <v>0</v>
      </c>
      <c r="J146" s="92">
        <f t="shared" si="154"/>
        <v>-61.4</v>
      </c>
      <c r="K146" s="48">
        <f t="shared" si="154"/>
        <v>0</v>
      </c>
      <c r="L146" s="15">
        <f t="shared" si="154"/>
        <v>-61.4</v>
      </c>
      <c r="M146" s="37">
        <f t="shared" si="154"/>
        <v>0</v>
      </c>
      <c r="N146" s="15">
        <f t="shared" si="154"/>
        <v>-61.4</v>
      </c>
      <c r="O146" s="37">
        <f t="shared" si="154"/>
        <v>0</v>
      </c>
      <c r="P146" s="15">
        <f t="shared" si="154"/>
        <v>-61.4</v>
      </c>
    </row>
    <row r="147" spans="1:242" ht="31.5" x14ac:dyDescent="0.25">
      <c r="A147" s="41"/>
      <c r="B147" s="49" t="s">
        <v>129</v>
      </c>
      <c r="C147" s="29" t="s">
        <v>130</v>
      </c>
      <c r="D147" s="14"/>
      <c r="E147" s="45">
        <v>-61.4</v>
      </c>
      <c r="F147" s="78">
        <f>D147+E147</f>
        <v>-61.4</v>
      </c>
      <c r="G147" s="45"/>
      <c r="H147" s="14">
        <f>F147+G147</f>
        <v>-61.4</v>
      </c>
      <c r="I147" s="45"/>
      <c r="J147" s="91">
        <f>H147+I147</f>
        <v>-61.4</v>
      </c>
      <c r="K147" s="45"/>
      <c r="L147" s="14">
        <f>J147+K147</f>
        <v>-61.4</v>
      </c>
      <c r="M147" s="36"/>
      <c r="N147" s="14">
        <f>L147+M147</f>
        <v>-61.4</v>
      </c>
      <c r="O147" s="36"/>
      <c r="P147" s="14">
        <f>N147+O147</f>
        <v>-61.4</v>
      </c>
    </row>
    <row r="148" spans="1:242" s="21" customFormat="1" ht="33.75" customHeight="1" x14ac:dyDescent="0.25">
      <c r="B148" s="2"/>
      <c r="C148" s="3"/>
      <c r="D148" s="19"/>
      <c r="E148" s="34"/>
      <c r="F148" s="5"/>
      <c r="G148" s="34"/>
      <c r="H148" s="34"/>
      <c r="I148" s="34"/>
      <c r="J148" s="5"/>
      <c r="K148" s="34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</row>
  </sheetData>
  <mergeCells count="1">
    <mergeCell ref="A17:C17"/>
  </mergeCells>
  <pageMargins left="0.7" right="0.7" top="0.75" bottom="0.75" header="0.3" footer="0.3"/>
  <pageSetup paperSize="9" scale="46" fitToHeight="0" orientation="portrait" r:id="rId1"/>
  <rowBreaks count="1" manualBreakCount="1">
    <brk id="8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2024</vt:lpstr>
      <vt:lpstr>'МБТ 2024'!Заголовки_для_печати</vt:lpstr>
      <vt:lpstr>'МБТ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RePack by Diakov</cp:lastModifiedBy>
  <cp:lastPrinted>2024-11-21T02:46:44Z</cp:lastPrinted>
  <dcterms:created xsi:type="dcterms:W3CDTF">2023-11-15T08:28:50Z</dcterms:created>
  <dcterms:modified xsi:type="dcterms:W3CDTF">2024-11-25T03:12:30Z</dcterms:modified>
</cp:coreProperties>
</file>