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Мои документы\РЕШЕНИЯ\VII созыв\24 (очередное заседание) 22.11.2024г\ФУ\ноябрь 2024\"/>
    </mc:Choice>
  </mc:AlternateContent>
  <bookViews>
    <workbookView xWindow="-120" yWindow="-120" windowWidth="29040" windowHeight="15840"/>
  </bookViews>
  <sheets>
    <sheet name="прилож.1_ННД 2024г." sheetId="1" r:id="rId1"/>
  </sheets>
  <externalReferences>
    <externalReference r:id="rId2"/>
  </externalReferences>
  <definedNames>
    <definedName name="__Anonymous_Sheet_DB__1" localSheetId="0">#REF!</definedName>
    <definedName name="__Anonymous_Sheet_DB__1">#REF!</definedName>
    <definedName name="_xlnm._FilterDatabase" localSheetId="0" hidden="1">'прилож.1_ННД 2024г.'!$A$18:$ID$69</definedName>
    <definedName name="a" localSheetId="0">#REF!</definedName>
    <definedName name="a">#REF!</definedName>
    <definedName name="Z_391F35BD_9F91_4504_A05C_D406E8D863C9_.wvu.Rows" hidden="1">[1]пр!$62:$64</definedName>
    <definedName name="_xlnm.Print_Titles" localSheetId="0">'прилож.1_ННД 2024г.'!$18:$18</definedName>
    <definedName name="_xlnm.Print_Area" localSheetId="0">'прилож.1_ННД 2024г.'!$A$1:$P$69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9" i="1" l="1"/>
  <c r="L23" i="1"/>
  <c r="L24" i="1" l="1"/>
  <c r="J24" i="1" l="1"/>
  <c r="M64" i="1"/>
  <c r="L66" i="1" l="1"/>
  <c r="L56" i="1"/>
  <c r="L51" i="1"/>
  <c r="L49" i="1"/>
  <c r="M44" i="1"/>
  <c r="L44" i="1"/>
  <c r="M43" i="1"/>
  <c r="L43" i="1"/>
  <c r="L38" i="1"/>
  <c r="L36" i="1" s="1"/>
  <c r="L33" i="1"/>
  <c r="L28" i="1"/>
  <c r="L26" i="1"/>
  <c r="L21" i="1" l="1"/>
  <c r="L22" i="1"/>
  <c r="L19" i="1" l="1"/>
  <c r="L20" i="1" s="1"/>
  <c r="J66" i="1"/>
  <c r="C68" i="1" l="1"/>
  <c r="G68" i="1" s="1"/>
  <c r="I68" i="1" s="1"/>
  <c r="K68" i="1" s="1"/>
  <c r="M68" i="1" s="1"/>
  <c r="G67" i="1"/>
  <c r="I67" i="1" s="1"/>
  <c r="K67" i="1" s="1"/>
  <c r="M67" i="1" s="1"/>
  <c r="E67" i="1"/>
  <c r="E68" i="1" l="1"/>
  <c r="J39" i="1" l="1"/>
  <c r="J38" i="1" l="1"/>
  <c r="J37" i="1"/>
  <c r="K37" i="1" s="1"/>
  <c r="M37" i="1" s="1"/>
  <c r="J36" i="1" l="1"/>
  <c r="D36" i="1"/>
  <c r="F36" i="1"/>
  <c r="H36" i="1"/>
  <c r="E54" i="1" l="1"/>
  <c r="G54" i="1" s="1"/>
  <c r="G41" i="1"/>
  <c r="I41" i="1" s="1"/>
  <c r="K41" i="1" s="1"/>
  <c r="M41" i="1" s="1"/>
  <c r="E41" i="1"/>
  <c r="E39" i="1"/>
  <c r="C28" i="1"/>
  <c r="F28" i="1"/>
  <c r="I25" i="1"/>
  <c r="H24" i="1"/>
  <c r="D23" i="1"/>
  <c r="G29" i="1"/>
  <c r="G30" i="1"/>
  <c r="G31" i="1"/>
  <c r="G32" i="1"/>
  <c r="G34" i="1"/>
  <c r="G35" i="1"/>
  <c r="G39" i="1"/>
  <c r="I39" i="1" s="1"/>
  <c r="K39" i="1" s="1"/>
  <c r="M39" i="1" s="1"/>
  <c r="G40" i="1"/>
  <c r="G42" i="1"/>
  <c r="G44" i="1"/>
  <c r="G43" i="1" s="1"/>
  <c r="G49" i="1"/>
  <c r="G57" i="1"/>
  <c r="G58" i="1"/>
  <c r="G59" i="1"/>
  <c r="G60" i="1"/>
  <c r="G61" i="1"/>
  <c r="G62" i="1"/>
  <c r="G63" i="1"/>
  <c r="G65" i="1"/>
  <c r="G69" i="1"/>
  <c r="E57" i="1"/>
  <c r="E55" i="1"/>
  <c r="G55" i="1" s="1"/>
  <c r="I55" i="1" s="1"/>
  <c r="K55" i="1" s="1"/>
  <c r="M55" i="1" s="1"/>
  <c r="C53" i="1"/>
  <c r="E52" i="1"/>
  <c r="E49" i="1"/>
  <c r="E42" i="1"/>
  <c r="E40" i="1"/>
  <c r="E38" i="1" s="1"/>
  <c r="E29" i="1"/>
  <c r="E27" i="1"/>
  <c r="G27" i="1" s="1"/>
  <c r="I27" i="1" s="1"/>
  <c r="K27" i="1" s="1"/>
  <c r="M27" i="1" s="1"/>
  <c r="C33" i="1"/>
  <c r="J49" i="1"/>
  <c r="C49" i="1"/>
  <c r="C38" i="1"/>
  <c r="C36" i="1" s="1"/>
  <c r="C26" i="1"/>
  <c r="J26" i="1"/>
  <c r="K50" i="1"/>
  <c r="I49" i="1"/>
  <c r="J28" i="1"/>
  <c r="K49" i="1" l="1"/>
  <c r="M50" i="1"/>
  <c r="M49" i="1" s="1"/>
  <c r="K25" i="1"/>
  <c r="M25" i="1" s="1"/>
  <c r="E36" i="1"/>
  <c r="E26" i="1"/>
  <c r="E53" i="1"/>
  <c r="E51" i="1" s="1"/>
  <c r="G53" i="1"/>
  <c r="I54" i="1"/>
  <c r="G56" i="1"/>
  <c r="G52" i="1"/>
  <c r="G33" i="1"/>
  <c r="G28" i="1"/>
  <c r="G38" i="1"/>
  <c r="G36" i="1" s="1"/>
  <c r="H66" i="1"/>
  <c r="F66" i="1"/>
  <c r="D66" i="1"/>
  <c r="G51" i="1" l="1"/>
  <c r="G66" i="1"/>
  <c r="K54" i="1"/>
  <c r="I53" i="1"/>
  <c r="C66" i="1"/>
  <c r="G22" i="1" l="1"/>
  <c r="K53" i="1"/>
  <c r="M54" i="1"/>
  <c r="M53" i="1" s="1"/>
  <c r="J56" i="1"/>
  <c r="J51" i="1"/>
  <c r="K44" i="1"/>
  <c r="K43" i="1" s="1"/>
  <c r="J44" i="1"/>
  <c r="J33" i="1"/>
  <c r="K32" i="1"/>
  <c r="M32" i="1" s="1"/>
  <c r="K30" i="1"/>
  <c r="M30" i="1" s="1"/>
  <c r="J21" i="1" l="1"/>
  <c r="J43" i="1"/>
  <c r="I44" i="1"/>
  <c r="I43" i="1" s="1"/>
  <c r="I40" i="1"/>
  <c r="I29" i="1"/>
  <c r="K29" i="1" s="1"/>
  <c r="M29" i="1" s="1"/>
  <c r="F56" i="1"/>
  <c r="H56" i="1"/>
  <c r="H51" i="1"/>
  <c r="F51" i="1"/>
  <c r="H33" i="1"/>
  <c r="F33" i="1"/>
  <c r="F21" i="1" s="1"/>
  <c r="H28" i="1"/>
  <c r="H21" i="1" s="1"/>
  <c r="I65" i="1"/>
  <c r="K65" i="1" s="1"/>
  <c r="M65" i="1" s="1"/>
  <c r="I63" i="1"/>
  <c r="K63" i="1" s="1"/>
  <c r="M63" i="1" s="1"/>
  <c r="I62" i="1"/>
  <c r="K62" i="1" s="1"/>
  <c r="M62" i="1" s="1"/>
  <c r="I61" i="1"/>
  <c r="K61" i="1" s="1"/>
  <c r="M61" i="1" s="1"/>
  <c r="I60" i="1"/>
  <c r="K60" i="1" s="1"/>
  <c r="M60" i="1" s="1"/>
  <c r="I59" i="1"/>
  <c r="K59" i="1" s="1"/>
  <c r="M59" i="1" s="1"/>
  <c r="I58" i="1"/>
  <c r="K58" i="1" s="1"/>
  <c r="M58" i="1" s="1"/>
  <c r="I57" i="1"/>
  <c r="K57" i="1" s="1"/>
  <c r="F44" i="1"/>
  <c r="F43" i="1" s="1"/>
  <c r="K42" i="1"/>
  <c r="M42" i="1" s="1"/>
  <c r="I35" i="1"/>
  <c r="K35" i="1" s="1"/>
  <c r="M35" i="1" s="1"/>
  <c r="I31" i="1"/>
  <c r="M57" i="1" l="1"/>
  <c r="M56" i="1" s="1"/>
  <c r="K56" i="1"/>
  <c r="J22" i="1"/>
  <c r="J19" i="1" s="1"/>
  <c r="K40" i="1"/>
  <c r="I38" i="1"/>
  <c r="F22" i="1"/>
  <c r="F19" i="1" s="1"/>
  <c r="K31" i="1"/>
  <c r="I34" i="1"/>
  <c r="I56" i="1"/>
  <c r="E25" i="1"/>
  <c r="F25" i="1" s="1"/>
  <c r="F24" i="1" s="1"/>
  <c r="K38" i="1" l="1"/>
  <c r="K36" i="1" s="1"/>
  <c r="M40" i="1"/>
  <c r="M38" i="1" s="1"/>
  <c r="M36" i="1" s="1"/>
  <c r="K28" i="1"/>
  <c r="M31" i="1"/>
  <c r="M28" i="1" s="1"/>
  <c r="F20" i="1"/>
  <c r="I33" i="1"/>
  <c r="K34" i="1"/>
  <c r="E59" i="1"/>
  <c r="K33" i="1" l="1"/>
  <c r="M34" i="1"/>
  <c r="M33" i="1" s="1"/>
  <c r="H44" i="1"/>
  <c r="H43" i="1" s="1"/>
  <c r="H22" i="1" s="1"/>
  <c r="H19" i="1" s="1"/>
  <c r="H20" i="1" s="1"/>
  <c r="D28" i="1" l="1"/>
  <c r="D33" i="1"/>
  <c r="D21" i="1" l="1"/>
  <c r="E65" i="1"/>
  <c r="E63" i="1"/>
  <c r="E62" i="1"/>
  <c r="E61" i="1"/>
  <c r="E60" i="1"/>
  <c r="E58" i="1"/>
  <c r="I42" i="1"/>
  <c r="I36" i="1" s="1"/>
  <c r="E35" i="1"/>
  <c r="E34" i="1"/>
  <c r="E32" i="1"/>
  <c r="I32" i="1" s="1"/>
  <c r="E31" i="1"/>
  <c r="E30" i="1"/>
  <c r="D44" i="1"/>
  <c r="D43" i="1" s="1"/>
  <c r="D51" i="1"/>
  <c r="D56" i="1"/>
  <c r="E44" i="1"/>
  <c r="E43" i="1" s="1"/>
  <c r="E33" i="1" l="1"/>
  <c r="D22" i="1"/>
  <c r="I30" i="1"/>
  <c r="I28" i="1" s="1"/>
  <c r="E28" i="1"/>
  <c r="E56" i="1"/>
  <c r="D19" i="1"/>
  <c r="D20" i="1" s="1"/>
  <c r="I52" i="1"/>
  <c r="K52" i="1" s="1"/>
  <c r="M52" i="1" s="1"/>
  <c r="M51" i="1" s="1"/>
  <c r="C24" i="1" l="1"/>
  <c r="E24" i="1" l="1"/>
  <c r="E23" i="1" s="1"/>
  <c r="E21" i="1" s="1"/>
  <c r="C23" i="1"/>
  <c r="C21" i="1" s="1"/>
  <c r="C44" i="1"/>
  <c r="C43" i="1" s="1"/>
  <c r="C56" i="1" l="1"/>
  <c r="I69" i="1" l="1"/>
  <c r="I66" i="1" s="1"/>
  <c r="C51" i="1"/>
  <c r="C22" i="1" s="1"/>
  <c r="C19" i="1" s="1"/>
  <c r="C20" i="1" s="1"/>
  <c r="E69" i="1"/>
  <c r="E66" i="1" s="1"/>
  <c r="E22" i="1" s="1"/>
  <c r="E19" i="1" s="1"/>
  <c r="E20" i="1" s="1"/>
  <c r="I51" i="1" l="1"/>
  <c r="I22" i="1" s="1"/>
  <c r="K51" i="1"/>
  <c r="K69" i="1"/>
  <c r="K66" i="1" l="1"/>
  <c r="M69" i="1"/>
  <c r="M66" i="1" s="1"/>
  <c r="M22" i="1" s="1"/>
  <c r="K22" i="1"/>
  <c r="G24" i="1"/>
  <c r="I24" i="1" s="1"/>
  <c r="K24" i="1" s="1"/>
  <c r="M24" i="1" s="1"/>
  <c r="M23" i="1" s="1"/>
  <c r="M21" i="1" l="1"/>
  <c r="M19" i="1" s="1"/>
  <c r="M20" i="1" s="1"/>
  <c r="I23" i="1"/>
  <c r="G23" i="1"/>
  <c r="G21" i="1" s="1"/>
  <c r="G19" i="1" s="1"/>
  <c r="G20" i="1" s="1"/>
  <c r="I21" i="1" l="1"/>
  <c r="I19" i="1" s="1"/>
  <c r="I20" i="1" s="1"/>
  <c r="K23" i="1"/>
  <c r="N25" i="1" s="1"/>
  <c r="N27" i="1" s="1"/>
  <c r="O27" i="1" s="1"/>
  <c r="O28" i="1" s="1"/>
  <c r="J20" i="1"/>
  <c r="K21" i="1" l="1"/>
  <c r="K19" i="1" s="1"/>
  <c r="K20" i="1"/>
</calcChain>
</file>

<file path=xl/sharedStrings.xml><?xml version="1.0" encoding="utf-8"?>
<sst xmlns="http://schemas.openxmlformats.org/spreadsheetml/2006/main" count="188" uniqueCount="119">
  <si>
    <t>тыс. рублей</t>
  </si>
  <si>
    <t xml:space="preserve">Код </t>
  </si>
  <si>
    <t>Показатели</t>
  </si>
  <si>
    <t xml:space="preserve"> 000 1 00 00000 00 0000 000</t>
  </si>
  <si>
    <t>НАЛОГОВЫЕ И НЕНАЛОГОВЫЕ ДОХОДЫ</t>
  </si>
  <si>
    <r>
      <t>НАЛОГОВЫЕ И НЕНАЛОГОВЫЕ ДОХОДЫ</t>
    </r>
    <r>
      <rPr>
        <sz val="11"/>
        <rFont val="Times New Roman"/>
        <family val="1"/>
        <charset val="204"/>
      </rPr>
      <t xml:space="preserve"> (без учета НДФЛ по доп.нормативу)</t>
    </r>
  </si>
  <si>
    <t>НАЛОГОВЫЕ ДОХОДЫ</t>
  </si>
  <si>
    <t>НЕНАЛОГОВЫЕ ДОХОДЫ</t>
  </si>
  <si>
    <t xml:space="preserve"> 000 1 01 00000 00 0000 000</t>
  </si>
  <si>
    <t>НАЛОГИ НА ПРИБЫЛЬ, ДОХОДЫ</t>
  </si>
  <si>
    <t xml:space="preserve"> 182 1 01 02000 01 0000 110</t>
  </si>
  <si>
    <t>Налог на доходы физических лиц</t>
  </si>
  <si>
    <t xml:space="preserve">Налог на доходы физических лиц по дополнительному нормативу </t>
  </si>
  <si>
    <t xml:space="preserve"> 182 1 05 00000 00 0000 000</t>
  </si>
  <si>
    <t>НАЛОГИ НА СОВОКУПНЫЙ ДОХОД</t>
  </si>
  <si>
    <t>Единый налог на вмененный доход для отдельных видов деятельности</t>
  </si>
  <si>
    <t>Единый сельскохозяйственный налог</t>
  </si>
  <si>
    <t xml:space="preserve"> 000 1 08 00000 00 0000 000</t>
  </si>
  <si>
    <t xml:space="preserve"> 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</si>
  <si>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</si>
  <si>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919 1 08 07150 01 0000 110</t>
  </si>
  <si>
    <t>Государственная пошлина за выдачу разрешения на установку рекламной конструкции</t>
  </si>
  <si>
    <t xml:space="preserve"> 000 1 11 00000 00 0000 000</t>
  </si>
  <si>
    <t>ДОХОДЫ ОТ ИСПОЛЬЗОВАНИЯ ИМУЩЕСТВА, НАХОДЯЩЕГОСЯ В ГОСУДАРСТВЕННОЙ И МУНИЦИПАЛЬНОЙ СОБСТВЕННОСТИ</t>
  </si>
  <si>
    <t xml:space="preserve"> 000 1 11 05010 00 0000 120</t>
  </si>
  <si>
    <t xml:space="preserve"> 919 1 11 05013 05 0000 120</t>
  </si>
  <si>
    <t xml:space="preserve"> 917 1 11 05013 13 0000 120</t>
  </si>
  <si>
    <t xml:space="preserve"> 919 1 11 05035 05 0000 120 </t>
  </si>
  <si>
    <t>Доходы от сдачи в аренду имущества, находящегося в оперативном управлении органов управления муниципалных районов и созданных ими учреждений (за исключением имущества муницпальных бюджетных и автономных учреждений)</t>
  </si>
  <si>
    <t xml:space="preserve"> 919 1 11 07015 05 0000 120 </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</si>
  <si>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</si>
  <si>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 xml:space="preserve"> 000 1 12 00000 00 0000 000</t>
  </si>
  <si>
    <t>ПЛАТЕЖИ ПРИ ПОЛЬЗОВАНИИ ПРИРОДНЫМИ РЕСУРСАМИ</t>
  </si>
  <si>
    <t xml:space="preserve"> 048 1 12 01000 01 0000 120</t>
  </si>
  <si>
    <t>Плата за негативное воздействие на окружающую среду</t>
  </si>
  <si>
    <t xml:space="preserve"> 048 1 12 01010 01 0000 120</t>
  </si>
  <si>
    <t>Плата за выбросы загрязняющих вещевств в атмосферный воздух стационарными объектами</t>
  </si>
  <si>
    <t xml:space="preserve"> 048 1 12 01030 01 0000 120</t>
  </si>
  <si>
    <t>Плата за выбросы загрязняющих вещевств в водные объекты</t>
  </si>
  <si>
    <t xml:space="preserve"> 048 1 12 01041 01 0000 120</t>
  </si>
  <si>
    <t xml:space="preserve">Плата за размещение отходов производства </t>
  </si>
  <si>
    <t xml:space="preserve"> 048 1 12 01042 01 0000 120</t>
  </si>
  <si>
    <t>Плата за размещение твердых коммунальных отходов</t>
  </si>
  <si>
    <t xml:space="preserve"> 000 1 14 00000 00 0000 000</t>
  </si>
  <si>
    <t>ДОХОДЫ ОТ ПРОДАЖИ МАТЕРИАЛЬНЫХ И НЕМАТЕРИАЛЬНЫХ АКТИВОВ</t>
  </si>
  <si>
    <t>919 1 14 02053 05 0000 410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</si>
  <si>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</si>
  <si>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000 1 14 06010 00 0000 430</t>
  </si>
  <si>
    <t xml:space="preserve"> 919 1 14 06013 05 0000 430</t>
  </si>
  <si>
    <t xml:space="preserve"> 917 1 14 06013 13 0000 430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</si>
  <si>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</si>
  <si>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 xml:space="preserve"> 000 1 16 00000 00 0000 000</t>
  </si>
  <si>
    <t>ШТРАФЫ, САНКЦИИ, ВОЗМЕЩЕНИЕ УЩЕРБА</t>
  </si>
  <si>
    <t>835 1 16 11050 01 0000 140</t>
  </si>
  <si>
    <t>837 1 16 11050 01 0000 140</t>
  </si>
  <si>
    <t>841 1 16 01083 01 0000 140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</si>
  <si>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</si>
  <si>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919 1 16 07090 05 0000 140</t>
  </si>
  <si>
    <t>ПРОЧИЕ НЕНАЛОГОВЫЕ ДОХОДЫ</t>
  </si>
  <si>
    <t xml:space="preserve"> 919 1 17 05050 05 0000 180</t>
  </si>
  <si>
    <t>Приложение 1</t>
  </si>
  <si>
    <t>к Решению Совета депутатов МО "Кабанский район"</t>
  </si>
  <si>
    <t>182 1 03 02000 01 0000 110</t>
  </si>
  <si>
    <t>Акцизы по подакцизным товарам (продукции), производимым на территории Российской Федерации</t>
  </si>
  <si>
    <t>820 1 16 00000 00 0000 140</t>
  </si>
  <si>
    <t>841 1 16 00000 00 0000 140</t>
  </si>
  <si>
    <t>912 1 16 00000 00 0000 140</t>
  </si>
  <si>
    <t>"О бюджете МО "Кабанский район" на 2024 год</t>
  </si>
  <si>
    <t xml:space="preserve"> и на плановый период  2025 и 2026 годов"</t>
  </si>
  <si>
    <t xml:space="preserve">от ______________2023 года № _____   </t>
  </si>
  <si>
    <t xml:space="preserve"> Объем налоговых и неналоговых доходов бюджета муниципального образования "Кабанский район"  на 2024 год</t>
  </si>
  <si>
    <t>2024 г.</t>
  </si>
  <si>
    <t xml:space="preserve"> к решению Совета депутатов МО "Кабанский район"</t>
  </si>
  <si>
    <t xml:space="preserve"> "О внесении изменений в решение</t>
  </si>
  <si>
    <t xml:space="preserve"> Совета депутатов муниципального образования "Кабанский район"</t>
  </si>
  <si>
    <t>изм. на 12.04.2024</t>
  </si>
  <si>
    <t xml:space="preserve"> "О бюджете МО Кабанский район" на 2024 год </t>
  </si>
  <si>
    <t xml:space="preserve"> и на плановый период 2025 и 2026 годов"</t>
  </si>
  <si>
    <t>Налог, взимаемый в связи с применением патентной системы налогообложения, зачисляемый в бюджеты муниципальных районов</t>
  </si>
  <si>
    <t>ГОСУДАРСТВЕННАЯ ПОШЛИНА</t>
  </si>
  <si>
    <t>000 1 03 00000 00 0000 000</t>
  </si>
  <si>
    <t>НАЛОГИ НА ТОВАРЫ (РАБОТЫ, УСЛУГИ), РЕАЛИЗУЕМЫЕ НА ТЕРРИТОРИИ РОССИЙСКОЙ ФЕДЕРАЦИИ</t>
  </si>
  <si>
    <t>Налог, взимаемый в связи с применением упрощенной системы налогообложения</t>
  </si>
  <si>
    <t xml:space="preserve"> 182 1 05 01000 00 0000 110
</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</si>
  <si>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</si>
  <si>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</si>
  <si>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</si>
  <si>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от 21.12.2023 года № 87</t>
  </si>
  <si>
    <t xml:space="preserve"> 182 1 05 02000 02 0000 110</t>
  </si>
  <si>
    <t xml:space="preserve"> 182 1 05 03000 01 0000 110</t>
  </si>
  <si>
    <t xml:space="preserve"> 182 1 05 04000 02 0000 110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</si>
  <si>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</si>
  <si>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</si>
  <si>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</si>
  <si>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</si>
  <si>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Прочие неналоговые доходы бюджетов муниципальных районов</t>
  </si>
  <si>
    <t xml:space="preserve"> 000 1 17 00000 00 0000 000</t>
  </si>
  <si>
    <t xml:space="preserve"> от 12.04.2024 года № 104</t>
  </si>
  <si>
    <t>изм. на 05.06.2024</t>
  </si>
  <si>
    <t>048 1 16 11050 01 0000 140</t>
  </si>
  <si>
    <t>2024 г.
на 12.04.2024</t>
  </si>
  <si>
    <t xml:space="preserve"> от 05.06.2024 года № ______</t>
  </si>
  <si>
    <t>изм. на 08.07.2024</t>
  </si>
  <si>
    <t>2024 г. на 05.06.2024</t>
  </si>
  <si>
    <t xml:space="preserve"> от 08.07.2024 года № 130</t>
  </si>
  <si>
    <t>изм. на 27.09.2024</t>
  </si>
  <si>
    <t xml:space="preserve"> 924 1 17 05050 05 0000 180</t>
  </si>
  <si>
    <t xml:space="preserve"> 000 1 13 00000 00 0000 000</t>
  </si>
  <si>
    <t>ДОХОДЫ ОТ ОКАЗАНИЯ ПЛАТНЫХ УСЛУГ И КОМПЕНСАЦИИ ЗАТРАТ ГОСУДАРСТВА</t>
  </si>
  <si>
    <t>Прочие доходы от компенсации затрат бюджетов муниципальных районов</t>
  </si>
  <si>
    <t>919 1 13 02995 05 0000 130</t>
  </si>
  <si>
    <t>923 1 11 03050 05 0000 120</t>
  </si>
  <si>
    <t>Проценты, полученные от предоставления бюджетных кредитов внутри страны за счет средств бюджетов муниципальных районов</t>
  </si>
  <si>
    <t xml:space="preserve"> 914 1 17 05050 05 0000 180</t>
  </si>
  <si>
    <t xml:space="preserve"> от 27.09.2024 года № 134</t>
  </si>
  <si>
    <t>изм. на 22.11.2024</t>
  </si>
  <si>
    <t>918 1 16 07090 05 0000 140</t>
  </si>
  <si>
    <t>Поселения на 01.11.24</t>
  </si>
  <si>
    <t xml:space="preserve"> от 22.11.2024 года № 146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</si>
</sst>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 #,##0.00_-;_-* &quot;-&quot;??_-;_-@_-"/>
    <numFmt numFmtId="165" formatCode="#,##0.0"/>
    <numFmt numFmtId="166" formatCode="#,##0.000"/>
    <numFmt numFmtId="167" formatCode="#,##0.00000"/>
    <numFmt numFmtId="168" formatCode="0.0"/>
    <numFmt numFmtId="169" formatCode="_-* #,##0.0_-;\-* #,##0.0_-;_-* &quot;-&quot;??_-;_-@_-"/>
    <numFmt numFmtId="170" formatCode="_-* #,##0.0\ _₽_-;\-* #,##0.0\ _₽_-;_-* &quot;-&quot;?\ _₽_-;_-@_-"/>
  </numFmts>
  <fonts count="14" x14ac:knownFonts="1">
    <font>
      <sz val="11"/>
      <color theme="1"/>
      <name val="Calibri"/>
      <family val="2"/>
      <charset val="204"/>
      <scheme val="minor"/>
    </font>
    <font>
      <sz val="10"/>
      <name val="Arial Cyr"/>
      <family val="2"/>
      <charset val="204"/>
    </font>
    <font>
      <b/>
      <sz val="12"/>
      <name val="Times New Roman"/>
      <family val="1"/>
      <charset val="204"/>
    </font>
    <font>
      <sz val="12"/>
      <name val="Times New Roman"/>
      <family val="1"/>
      <charset val="204"/>
    </font>
    <font>
      <b/>
      <sz val="14"/>
      <name val="Times New Roman"/>
      <family val="1"/>
      <charset val="204"/>
    </font>
    <font>
      <sz val="11"/>
      <name val="Times New Roman"/>
      <family val="1"/>
      <charset val="204"/>
    </font>
    <font>
      <sz val="14"/>
      <name val="Times New Roman"/>
      <family val="1"/>
      <charset val="204"/>
    </font>
    <font>
      <sz val="10"/>
      <color indexed="8"/>
      <name val="Arial Cyr"/>
      <family val="2"/>
      <charset val="204"/>
    </font>
    <font>
      <i/>
      <sz val="14"/>
      <name val="Times New Roman"/>
      <family val="1"/>
      <charset val="204"/>
    </font>
    <font>
      <i/>
      <sz val="12"/>
      <color rgb="FF0000FF"/>
      <name val="Times New Roman"/>
      <family val="1"/>
      <charset val="204"/>
    </font>
    <font>
      <b/>
      <i/>
      <sz val="12"/>
      <color rgb="FF0000FF"/>
      <name val="Times New Roman"/>
      <family val="1"/>
      <charset val="204"/>
    </font>
    <font>
      <b/>
      <i/>
      <sz val="14"/>
      <color rgb="FF0000FF"/>
      <name val="Times New Roman"/>
      <family val="1"/>
      <charset val="204"/>
    </font>
    <font>
      <i/>
      <sz val="14"/>
      <color rgb="FF0000FF"/>
      <name val="Times New Roman"/>
      <family val="1"/>
      <charset val="204"/>
    </font>
    <font>
      <sz val="11"/>
      <color theme="1"/>
      <name val="Calibri"/>
      <family val="2"/>
      <charset val="204"/>
      <scheme val="minor"/>
    </font>
  </fonts>
  <fills count="2">
    <fill>
      <patternFill patternType="none"/>
    </fill>
    <fill>
      <patternFill patternType="gray125"/>
    </fill>
  </fills>
  <borders count="10">
    <border>
      <left/>
      <right/>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top/>
      <bottom style="thin">
        <color indexed="8"/>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style="thin">
        <color indexed="8"/>
      </left>
      <right/>
      <top/>
      <bottom/>
      <diagonal/>
    </border>
  </borders>
  <cellStyleXfs count="4">
    <xf numFmtId="0" fontId="0" fillId="0" borderId="0"/>
    <xf numFmtId="0" fontId="1" fillId="0" borderId="0"/>
    <xf numFmtId="0" fontId="7" fillId="0" borderId="0" applyBorder="0" applyProtection="0"/>
    <xf numFmtId="164" fontId="13" fillId="0" borderId="0" applyFont="0" applyFill="0" applyBorder="0" applyAlignment="0" applyProtection="0"/>
  </cellStyleXfs>
  <cellXfs count="67">
    <xf numFmtId="0" fontId="0" fillId="0" borderId="0" xfId="0"/>
    <xf numFmtId="0" fontId="3" fillId="0" borderId="0" xfId="1" applyFont="1" applyFill="1"/>
    <xf numFmtId="0" fontId="3" fillId="0" borderId="0" xfId="1" applyFont="1" applyFill="1" applyAlignment="1">
      <alignment horizontal="right" vertical="top"/>
    </xf>
    <xf numFmtId="165" fontId="3" fillId="0" borderId="0" xfId="1" applyNumberFormat="1" applyFont="1" applyFill="1" applyAlignment="1">
      <alignment horizontal="right" vertical="center"/>
    </xf>
    <xf numFmtId="165" fontId="3" fillId="0" borderId="0" xfId="1" applyNumberFormat="1" applyFont="1" applyFill="1" applyAlignment="1">
      <alignment horizontal="right" vertical="top"/>
    </xf>
    <xf numFmtId="165" fontId="3" fillId="0" borderId="0" xfId="1" applyNumberFormat="1" applyFont="1" applyFill="1" applyAlignment="1">
      <alignment horizontal="right"/>
    </xf>
    <xf numFmtId="0" fontId="3" fillId="0" borderId="0" xfId="1" applyFont="1" applyFill="1" applyAlignment="1">
      <alignment horizontal="center"/>
    </xf>
    <xf numFmtId="0" fontId="3" fillId="0" borderId="0" xfId="1" applyFont="1" applyFill="1" applyAlignment="1">
      <alignment horizontal="right"/>
    </xf>
    <xf numFmtId="0" fontId="9" fillId="0" borderId="0" xfId="1" applyFont="1" applyFill="1" applyAlignment="1">
      <alignment horizontal="right"/>
    </xf>
    <xf numFmtId="0" fontId="2" fillId="0" borderId="1" xfId="1" applyFont="1" applyFill="1" applyBorder="1" applyAlignment="1">
      <alignment horizontal="center" vertical="center"/>
    </xf>
    <xf numFmtId="4" fontId="10" fillId="0" borderId="2" xfId="0" applyNumberFormat="1" applyFont="1" applyFill="1" applyBorder="1" applyAlignment="1">
      <alignment horizontal="center" vertical="center" wrapText="1"/>
    </xf>
    <xf numFmtId="165" fontId="4" fillId="0" borderId="2" xfId="1" applyNumberFormat="1" applyFont="1" applyFill="1" applyBorder="1"/>
    <xf numFmtId="165" fontId="11" fillId="0" borderId="2" xfId="1" applyNumberFormat="1" applyFont="1" applyFill="1" applyBorder="1"/>
    <xf numFmtId="165" fontId="11" fillId="0" borderId="5" xfId="1" applyNumberFormat="1" applyFont="1" applyFill="1" applyBorder="1"/>
    <xf numFmtId="0" fontId="2" fillId="0" borderId="0" xfId="1" applyFont="1" applyFill="1"/>
    <xf numFmtId="165" fontId="6" fillId="0" borderId="2" xfId="1" applyNumberFormat="1" applyFont="1" applyFill="1" applyBorder="1"/>
    <xf numFmtId="165" fontId="12" fillId="0" borderId="2" xfId="1" applyNumberFormat="1" applyFont="1" applyFill="1" applyBorder="1"/>
    <xf numFmtId="0" fontId="3" fillId="0" borderId="1" xfId="1" applyFont="1" applyFill="1" applyBorder="1" applyAlignment="1">
      <alignment horizontal="center" vertical="center"/>
    </xf>
    <xf numFmtId="0" fontId="3" fillId="0" borderId="2" xfId="1" applyFont="1" applyFill="1" applyBorder="1" applyAlignment="1">
      <alignment horizontal="center" vertical="center"/>
    </xf>
    <xf numFmtId="0" fontId="3" fillId="0" borderId="2" xfId="1" applyFont="1" applyFill="1" applyBorder="1" applyAlignment="1">
      <alignment vertical="center" wrapText="1"/>
    </xf>
    <xf numFmtId="165" fontId="6" fillId="0" borderId="2" xfId="1" applyNumberFormat="1" applyFont="1" applyFill="1" applyBorder="1" applyAlignment="1">
      <alignment vertical="center"/>
    </xf>
    <xf numFmtId="165" fontId="12" fillId="0" borderId="2" xfId="1" applyNumberFormat="1" applyFont="1" applyFill="1" applyBorder="1" applyAlignment="1">
      <alignment vertical="center"/>
    </xf>
    <xf numFmtId="0" fontId="9" fillId="0" borderId="0" xfId="1" applyFont="1" applyFill="1"/>
    <xf numFmtId="0" fontId="3" fillId="0" borderId="2" xfId="1" applyFont="1" applyFill="1" applyBorder="1" applyAlignment="1">
      <alignment horizontal="justify" vertical="center" wrapText="1"/>
    </xf>
    <xf numFmtId="0" fontId="2" fillId="0" borderId="2" xfId="1" applyFont="1" applyFill="1" applyBorder="1" applyAlignment="1">
      <alignment horizontal="center" vertical="center"/>
    </xf>
    <xf numFmtId="0" fontId="2" fillId="0" borderId="2" xfId="1" applyFont="1" applyFill="1" applyBorder="1" applyAlignment="1">
      <alignment vertical="center"/>
    </xf>
    <xf numFmtId="0" fontId="2" fillId="0" borderId="3" xfId="1" applyFont="1" applyFill="1" applyBorder="1" applyAlignment="1">
      <alignment horizontal="center" vertical="center"/>
    </xf>
    <xf numFmtId="0" fontId="2" fillId="0" borderId="4" xfId="1" applyFont="1" applyFill="1" applyBorder="1" applyAlignment="1">
      <alignment vertical="center"/>
    </xf>
    <xf numFmtId="0" fontId="2" fillId="0" borderId="6" xfId="1" applyFont="1" applyFill="1" applyBorder="1" applyAlignment="1">
      <alignment vertical="center"/>
    </xf>
    <xf numFmtId="0" fontId="2" fillId="0" borderId="7" xfId="1" applyFont="1" applyFill="1" applyBorder="1" applyAlignment="1">
      <alignment vertical="center"/>
    </xf>
    <xf numFmtId="0" fontId="3" fillId="0" borderId="7" xfId="1" applyFont="1" applyFill="1" applyBorder="1" applyAlignment="1">
      <alignment vertical="center"/>
    </xf>
    <xf numFmtId="0" fontId="2" fillId="0" borderId="7" xfId="1" applyFont="1" applyFill="1" applyBorder="1" applyAlignment="1">
      <alignment vertical="center" wrapText="1"/>
    </xf>
    <xf numFmtId="0" fontId="3" fillId="0" borderId="1" xfId="1" applyFont="1" applyFill="1" applyBorder="1" applyAlignment="1">
      <alignment horizontal="center" vertical="center" wrapText="1"/>
    </xf>
    <xf numFmtId="3" fontId="3" fillId="0" borderId="1" xfId="1" applyNumberFormat="1" applyFont="1" applyFill="1" applyBorder="1" applyAlignment="1">
      <alignment horizontal="center" vertical="center"/>
    </xf>
    <xf numFmtId="0" fontId="2" fillId="0" borderId="9" xfId="1" applyFont="1" applyFill="1" applyBorder="1" applyAlignment="1">
      <alignment vertical="center"/>
    </xf>
    <xf numFmtId="0" fontId="3" fillId="0" borderId="6" xfId="1" applyFont="1" applyFill="1" applyBorder="1" applyAlignment="1">
      <alignment vertical="center"/>
    </xf>
    <xf numFmtId="0" fontId="3" fillId="0" borderId="6" xfId="1" applyFont="1" applyFill="1" applyBorder="1" applyAlignment="1">
      <alignment horizontal="center" vertical="center"/>
    </xf>
    <xf numFmtId="0" fontId="2" fillId="0" borderId="8" xfId="1" applyFont="1" applyFill="1" applyBorder="1" applyAlignment="1">
      <alignment vertical="center"/>
    </xf>
    <xf numFmtId="0" fontId="3" fillId="0" borderId="8" xfId="1" applyFont="1" applyFill="1" applyBorder="1" applyAlignment="1">
      <alignment vertical="center"/>
    </xf>
    <xf numFmtId="165" fontId="4" fillId="0" borderId="2" xfId="1" applyNumberFormat="1" applyFont="1" applyFill="1" applyBorder="1" applyAlignment="1">
      <alignment vertical="center"/>
    </xf>
    <xf numFmtId="165" fontId="4" fillId="0" borderId="5" xfId="1" applyNumberFormat="1" applyFont="1" applyFill="1" applyBorder="1" applyAlignment="1">
      <alignment vertical="center"/>
    </xf>
    <xf numFmtId="165" fontId="4" fillId="0" borderId="2" xfId="1" applyNumberFormat="1" applyFont="1" applyFill="1" applyBorder="1" applyAlignment="1">
      <alignment horizontal="right" vertical="center"/>
    </xf>
    <xf numFmtId="0" fontId="2" fillId="0" borderId="1" xfId="1" applyFont="1" applyFill="1" applyBorder="1" applyAlignment="1">
      <alignment horizontal="center" vertical="center" wrapText="1"/>
    </xf>
    <xf numFmtId="0" fontId="2" fillId="0" borderId="2" xfId="1" applyFont="1" applyBorder="1" applyAlignment="1">
      <alignment horizontal="center"/>
    </xf>
    <xf numFmtId="0" fontId="2" fillId="0" borderId="2" xfId="1" applyFont="1" applyBorder="1"/>
    <xf numFmtId="165" fontId="6" fillId="0" borderId="2" xfId="1" applyNumberFormat="1" applyFont="1" applyFill="1" applyBorder="1" applyAlignment="1">
      <alignment horizontal="right" vertical="center"/>
    </xf>
    <xf numFmtId="165" fontId="12" fillId="0" borderId="2" xfId="1" applyNumberFormat="1" applyFont="1" applyFill="1" applyBorder="1" applyAlignment="1">
      <alignment horizontal="right" vertical="center"/>
    </xf>
    <xf numFmtId="165" fontId="11" fillId="0" borderId="2" xfId="1" applyNumberFormat="1" applyFont="1" applyFill="1" applyBorder="1" applyAlignment="1">
      <alignment horizontal="right" vertical="center"/>
    </xf>
    <xf numFmtId="166" fontId="4" fillId="0" borderId="2" xfId="1" applyNumberFormat="1" applyFont="1" applyFill="1" applyBorder="1" applyAlignment="1">
      <alignment vertical="center"/>
    </xf>
    <xf numFmtId="165" fontId="8" fillId="0" borderId="2" xfId="1" applyNumberFormat="1" applyFont="1" applyFill="1" applyBorder="1" applyAlignment="1">
      <alignment vertical="center"/>
    </xf>
    <xf numFmtId="0" fontId="3" fillId="0" borderId="0" xfId="1" applyFont="1" applyFill="1" applyAlignment="1">
      <alignment vertical="center"/>
    </xf>
    <xf numFmtId="0" fontId="3" fillId="0" borderId="0" xfId="1" applyFont="1" applyFill="1" applyBorder="1" applyAlignment="1">
      <alignment vertical="center" wrapText="1"/>
    </xf>
    <xf numFmtId="167" fontId="11" fillId="0" borderId="2" xfId="1" applyNumberFormat="1" applyFont="1" applyFill="1" applyBorder="1"/>
    <xf numFmtId="167" fontId="11" fillId="0" borderId="5" xfId="1" applyNumberFormat="1" applyFont="1" applyFill="1" applyBorder="1"/>
    <xf numFmtId="167" fontId="12" fillId="0" borderId="2" xfId="1" applyNumberFormat="1" applyFont="1" applyFill="1" applyBorder="1"/>
    <xf numFmtId="167" fontId="12" fillId="0" borderId="2" xfId="1" applyNumberFormat="1" applyFont="1" applyFill="1" applyBorder="1" applyAlignment="1">
      <alignment vertical="center"/>
    </xf>
    <xf numFmtId="167" fontId="12" fillId="0" borderId="2" xfId="1" applyNumberFormat="1" applyFont="1" applyFill="1" applyBorder="1" applyAlignment="1">
      <alignment horizontal="right" vertical="center"/>
    </xf>
    <xf numFmtId="167" fontId="12" fillId="0" borderId="2" xfId="1" applyNumberFormat="1" applyFont="1" applyFill="1" applyBorder="1" applyAlignment="1">
      <alignment horizontal="right"/>
    </xf>
    <xf numFmtId="165" fontId="2" fillId="0" borderId="0" xfId="1" applyNumberFormat="1" applyFont="1" applyFill="1"/>
    <xf numFmtId="168" fontId="2" fillId="0" borderId="0" xfId="1" applyNumberFormat="1" applyFont="1" applyFill="1"/>
    <xf numFmtId="169" fontId="2" fillId="0" borderId="0" xfId="3" applyNumberFormat="1" applyFont="1" applyFill="1"/>
    <xf numFmtId="170" fontId="2" fillId="0" borderId="0" xfId="1" applyNumberFormat="1" applyFont="1" applyFill="1"/>
    <xf numFmtId="167" fontId="4" fillId="0" borderId="2" xfId="1" applyNumberFormat="1" applyFont="1" applyFill="1" applyBorder="1" applyAlignment="1">
      <alignment vertical="center"/>
    </xf>
    <xf numFmtId="167" fontId="4" fillId="0" borderId="5" xfId="1" applyNumberFormat="1" applyFont="1" applyFill="1" applyBorder="1" applyAlignment="1">
      <alignment vertical="center"/>
    </xf>
    <xf numFmtId="167" fontId="6" fillId="0" borderId="2" xfId="1" applyNumberFormat="1" applyFont="1" applyFill="1" applyBorder="1" applyAlignment="1">
      <alignment vertical="center"/>
    </xf>
    <xf numFmtId="167" fontId="8" fillId="0" borderId="2" xfId="1" applyNumberFormat="1" applyFont="1" applyFill="1" applyBorder="1" applyAlignment="1">
      <alignment vertical="center"/>
    </xf>
    <xf numFmtId="0" fontId="2" fillId="0" borderId="0" xfId="1" applyFont="1" applyFill="1" applyAlignment="1">
      <alignment horizontal="center"/>
    </xf>
  </cellXfs>
  <cellStyles count="4">
    <cellStyle name="Excel Built-in Normal" xfId="2"/>
    <cellStyle name="Обычный" xfId="0" builtinId="0"/>
    <cellStyle name="Обычный 2 2" xfId="1"/>
    <cellStyle name="Финансовый" xfId="3" builtinId="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87;&#1088;.7%20&#1052;&#1041;&#1058;%2020-2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ID70"/>
  <sheetViews>
    <sheetView tabSelected="1" view="pageBreakPreview" zoomScale="90" zoomScaleNormal="90" zoomScaleSheetLayoutView="90" workbookViewId="0">
      <selection activeCell="M8" sqref="M8"/>
    </sheetView>
  </sheetViews>
  <sheetFormatPr defaultColWidth="12.140625" defaultRowHeight="15.75" x14ac:dyDescent="0.25"/>
  <cols>
    <col min="1" max="1" width="31.140625" style="1" customWidth="1"/>
    <col min="2" max="2" width="99.5703125" style="1" customWidth="1"/>
    <col min="3" max="3" width="18.28515625" style="1" hidden="1" customWidth="1"/>
    <col min="4" max="4" width="18" style="1" hidden="1" customWidth="1"/>
    <col min="5" max="7" width="18.28515625" style="1" hidden="1" customWidth="1"/>
    <col min="8" max="8" width="18" style="1" hidden="1" customWidth="1"/>
    <col min="9" max="9" width="18.28515625" style="1" hidden="1" customWidth="1"/>
    <col min="10" max="10" width="18" style="1" hidden="1" customWidth="1"/>
    <col min="11" max="11" width="18.28515625" style="1" hidden="1" customWidth="1"/>
    <col min="12" max="12" width="19.7109375" style="1" hidden="1" customWidth="1"/>
    <col min="13" max="13" width="19.5703125" style="1" customWidth="1"/>
    <col min="14" max="14" width="12.28515625" style="1" hidden="1" customWidth="1"/>
    <col min="15" max="15" width="12.7109375" style="1" hidden="1" customWidth="1"/>
    <col min="16" max="16" width="9.140625" style="1" hidden="1" customWidth="1"/>
    <col min="17" max="240" width="9.140625" style="1" customWidth="1"/>
    <col min="241" max="241" width="30.140625" style="1" customWidth="1"/>
    <col min="242" max="242" width="95" style="1" customWidth="1"/>
    <col min="243" max="243" width="13.85546875" style="1" customWidth="1"/>
    <col min="244" max="244" width="10.42578125" style="1" customWidth="1"/>
    <col min="245" max="245" width="12.140625" style="1"/>
    <col min="246" max="246" width="31.140625" style="1" customWidth="1"/>
    <col min="247" max="247" width="99.5703125" style="1" customWidth="1"/>
    <col min="248" max="248" width="18.28515625" style="1" customWidth="1"/>
    <col min="249" max="250" width="14.85546875" style="1" customWidth="1"/>
    <col min="251" max="251" width="11.7109375" style="1" customWidth="1"/>
    <col min="252" max="496" width="9.140625" style="1" customWidth="1"/>
    <col min="497" max="497" width="30.140625" style="1" customWidth="1"/>
    <col min="498" max="498" width="95" style="1" customWidth="1"/>
    <col min="499" max="499" width="13.85546875" style="1" customWidth="1"/>
    <col min="500" max="500" width="10.42578125" style="1" customWidth="1"/>
    <col min="501" max="501" width="12.140625" style="1"/>
    <col min="502" max="502" width="31.140625" style="1" customWidth="1"/>
    <col min="503" max="503" width="99.5703125" style="1" customWidth="1"/>
    <col min="504" max="504" width="18.28515625" style="1" customWidth="1"/>
    <col min="505" max="506" width="14.85546875" style="1" customWidth="1"/>
    <col min="507" max="507" width="11.7109375" style="1" customWidth="1"/>
    <col min="508" max="752" width="9.140625" style="1" customWidth="1"/>
    <col min="753" max="753" width="30.140625" style="1" customWidth="1"/>
    <col min="754" max="754" width="95" style="1" customWidth="1"/>
    <col min="755" max="755" width="13.85546875" style="1" customWidth="1"/>
    <col min="756" max="756" width="10.42578125" style="1" customWidth="1"/>
    <col min="757" max="757" width="12.140625" style="1"/>
    <col min="758" max="758" width="31.140625" style="1" customWidth="1"/>
    <col min="759" max="759" width="99.5703125" style="1" customWidth="1"/>
    <col min="760" max="760" width="18.28515625" style="1" customWidth="1"/>
    <col min="761" max="762" width="14.85546875" style="1" customWidth="1"/>
    <col min="763" max="763" width="11.7109375" style="1" customWidth="1"/>
    <col min="764" max="1008" width="9.140625" style="1" customWidth="1"/>
    <col min="1009" max="1009" width="30.140625" style="1" customWidth="1"/>
    <col min="1010" max="1010" width="95" style="1" customWidth="1"/>
    <col min="1011" max="1011" width="13.85546875" style="1" customWidth="1"/>
    <col min="1012" max="1012" width="10.42578125" style="1" customWidth="1"/>
    <col min="1013" max="1013" width="12.140625" style="1"/>
    <col min="1014" max="1014" width="31.140625" style="1" customWidth="1"/>
    <col min="1015" max="1015" width="99.5703125" style="1" customWidth="1"/>
    <col min="1016" max="1016" width="18.28515625" style="1" customWidth="1"/>
    <col min="1017" max="1018" width="14.85546875" style="1" customWidth="1"/>
    <col min="1019" max="1019" width="11.7109375" style="1" customWidth="1"/>
    <col min="1020" max="1264" width="9.140625" style="1" customWidth="1"/>
    <col min="1265" max="1265" width="30.140625" style="1" customWidth="1"/>
    <col min="1266" max="1266" width="95" style="1" customWidth="1"/>
    <col min="1267" max="1267" width="13.85546875" style="1" customWidth="1"/>
    <col min="1268" max="1268" width="10.42578125" style="1" customWidth="1"/>
    <col min="1269" max="1269" width="12.140625" style="1"/>
    <col min="1270" max="1270" width="31.140625" style="1" customWidth="1"/>
    <col min="1271" max="1271" width="99.5703125" style="1" customWidth="1"/>
    <col min="1272" max="1272" width="18.28515625" style="1" customWidth="1"/>
    <col min="1273" max="1274" width="14.85546875" style="1" customWidth="1"/>
    <col min="1275" max="1275" width="11.7109375" style="1" customWidth="1"/>
    <col min="1276" max="1520" width="9.140625" style="1" customWidth="1"/>
    <col min="1521" max="1521" width="30.140625" style="1" customWidth="1"/>
    <col min="1522" max="1522" width="95" style="1" customWidth="1"/>
    <col min="1523" max="1523" width="13.85546875" style="1" customWidth="1"/>
    <col min="1524" max="1524" width="10.42578125" style="1" customWidth="1"/>
    <col min="1525" max="1525" width="12.140625" style="1"/>
    <col min="1526" max="1526" width="31.140625" style="1" customWidth="1"/>
    <col min="1527" max="1527" width="99.5703125" style="1" customWidth="1"/>
    <col min="1528" max="1528" width="18.28515625" style="1" customWidth="1"/>
    <col min="1529" max="1530" width="14.85546875" style="1" customWidth="1"/>
    <col min="1531" max="1531" width="11.7109375" style="1" customWidth="1"/>
    <col min="1532" max="1776" width="9.140625" style="1" customWidth="1"/>
    <col min="1777" max="1777" width="30.140625" style="1" customWidth="1"/>
    <col min="1778" max="1778" width="95" style="1" customWidth="1"/>
    <col min="1779" max="1779" width="13.85546875" style="1" customWidth="1"/>
    <col min="1780" max="1780" width="10.42578125" style="1" customWidth="1"/>
    <col min="1781" max="1781" width="12.140625" style="1"/>
    <col min="1782" max="1782" width="31.140625" style="1" customWidth="1"/>
    <col min="1783" max="1783" width="99.5703125" style="1" customWidth="1"/>
    <col min="1784" max="1784" width="18.28515625" style="1" customWidth="1"/>
    <col min="1785" max="1786" width="14.85546875" style="1" customWidth="1"/>
    <col min="1787" max="1787" width="11.7109375" style="1" customWidth="1"/>
    <col min="1788" max="2032" width="9.140625" style="1" customWidth="1"/>
    <col min="2033" max="2033" width="30.140625" style="1" customWidth="1"/>
    <col min="2034" max="2034" width="95" style="1" customWidth="1"/>
    <col min="2035" max="2035" width="13.85546875" style="1" customWidth="1"/>
    <col min="2036" max="2036" width="10.42578125" style="1" customWidth="1"/>
    <col min="2037" max="2037" width="12.140625" style="1"/>
    <col min="2038" max="2038" width="31.140625" style="1" customWidth="1"/>
    <col min="2039" max="2039" width="99.5703125" style="1" customWidth="1"/>
    <col min="2040" max="2040" width="18.28515625" style="1" customWidth="1"/>
    <col min="2041" max="2042" width="14.85546875" style="1" customWidth="1"/>
    <col min="2043" max="2043" width="11.7109375" style="1" customWidth="1"/>
    <col min="2044" max="2288" width="9.140625" style="1" customWidth="1"/>
    <col min="2289" max="2289" width="30.140625" style="1" customWidth="1"/>
    <col min="2290" max="2290" width="95" style="1" customWidth="1"/>
    <col min="2291" max="2291" width="13.85546875" style="1" customWidth="1"/>
    <col min="2292" max="2292" width="10.42578125" style="1" customWidth="1"/>
    <col min="2293" max="2293" width="12.140625" style="1"/>
    <col min="2294" max="2294" width="31.140625" style="1" customWidth="1"/>
    <col min="2295" max="2295" width="99.5703125" style="1" customWidth="1"/>
    <col min="2296" max="2296" width="18.28515625" style="1" customWidth="1"/>
    <col min="2297" max="2298" width="14.85546875" style="1" customWidth="1"/>
    <col min="2299" max="2299" width="11.7109375" style="1" customWidth="1"/>
    <col min="2300" max="2544" width="9.140625" style="1" customWidth="1"/>
    <col min="2545" max="2545" width="30.140625" style="1" customWidth="1"/>
    <col min="2546" max="2546" width="95" style="1" customWidth="1"/>
    <col min="2547" max="2547" width="13.85546875" style="1" customWidth="1"/>
    <col min="2548" max="2548" width="10.42578125" style="1" customWidth="1"/>
    <col min="2549" max="2549" width="12.140625" style="1"/>
    <col min="2550" max="2550" width="31.140625" style="1" customWidth="1"/>
    <col min="2551" max="2551" width="99.5703125" style="1" customWidth="1"/>
    <col min="2552" max="2552" width="18.28515625" style="1" customWidth="1"/>
    <col min="2553" max="2554" width="14.85546875" style="1" customWidth="1"/>
    <col min="2555" max="2555" width="11.7109375" style="1" customWidth="1"/>
    <col min="2556" max="2800" width="9.140625" style="1" customWidth="1"/>
    <col min="2801" max="2801" width="30.140625" style="1" customWidth="1"/>
    <col min="2802" max="2802" width="95" style="1" customWidth="1"/>
    <col min="2803" max="2803" width="13.85546875" style="1" customWidth="1"/>
    <col min="2804" max="2804" width="10.42578125" style="1" customWidth="1"/>
    <col min="2805" max="2805" width="12.140625" style="1"/>
    <col min="2806" max="2806" width="31.140625" style="1" customWidth="1"/>
    <col min="2807" max="2807" width="99.5703125" style="1" customWidth="1"/>
    <col min="2808" max="2808" width="18.28515625" style="1" customWidth="1"/>
    <col min="2809" max="2810" width="14.85546875" style="1" customWidth="1"/>
    <col min="2811" max="2811" width="11.7109375" style="1" customWidth="1"/>
    <col min="2812" max="3056" width="9.140625" style="1" customWidth="1"/>
    <col min="3057" max="3057" width="30.140625" style="1" customWidth="1"/>
    <col min="3058" max="3058" width="95" style="1" customWidth="1"/>
    <col min="3059" max="3059" width="13.85546875" style="1" customWidth="1"/>
    <col min="3060" max="3060" width="10.42578125" style="1" customWidth="1"/>
    <col min="3061" max="3061" width="12.140625" style="1"/>
    <col min="3062" max="3062" width="31.140625" style="1" customWidth="1"/>
    <col min="3063" max="3063" width="99.5703125" style="1" customWidth="1"/>
    <col min="3064" max="3064" width="18.28515625" style="1" customWidth="1"/>
    <col min="3065" max="3066" width="14.85546875" style="1" customWidth="1"/>
    <col min="3067" max="3067" width="11.7109375" style="1" customWidth="1"/>
    <col min="3068" max="3312" width="9.140625" style="1" customWidth="1"/>
    <col min="3313" max="3313" width="30.140625" style="1" customWidth="1"/>
    <col min="3314" max="3314" width="95" style="1" customWidth="1"/>
    <col min="3315" max="3315" width="13.85546875" style="1" customWidth="1"/>
    <col min="3316" max="3316" width="10.42578125" style="1" customWidth="1"/>
    <col min="3317" max="3317" width="12.140625" style="1"/>
    <col min="3318" max="3318" width="31.140625" style="1" customWidth="1"/>
    <col min="3319" max="3319" width="99.5703125" style="1" customWidth="1"/>
    <col min="3320" max="3320" width="18.28515625" style="1" customWidth="1"/>
    <col min="3321" max="3322" width="14.85546875" style="1" customWidth="1"/>
    <col min="3323" max="3323" width="11.7109375" style="1" customWidth="1"/>
    <col min="3324" max="3568" width="9.140625" style="1" customWidth="1"/>
    <col min="3569" max="3569" width="30.140625" style="1" customWidth="1"/>
    <col min="3570" max="3570" width="95" style="1" customWidth="1"/>
    <col min="3571" max="3571" width="13.85546875" style="1" customWidth="1"/>
    <col min="3572" max="3572" width="10.42578125" style="1" customWidth="1"/>
    <col min="3573" max="3573" width="12.140625" style="1"/>
    <col min="3574" max="3574" width="31.140625" style="1" customWidth="1"/>
    <col min="3575" max="3575" width="99.5703125" style="1" customWidth="1"/>
    <col min="3576" max="3576" width="18.28515625" style="1" customWidth="1"/>
    <col min="3577" max="3578" width="14.85546875" style="1" customWidth="1"/>
    <col min="3579" max="3579" width="11.7109375" style="1" customWidth="1"/>
    <col min="3580" max="3824" width="9.140625" style="1" customWidth="1"/>
    <col min="3825" max="3825" width="30.140625" style="1" customWidth="1"/>
    <col min="3826" max="3826" width="95" style="1" customWidth="1"/>
    <col min="3827" max="3827" width="13.85546875" style="1" customWidth="1"/>
    <col min="3828" max="3828" width="10.42578125" style="1" customWidth="1"/>
    <col min="3829" max="3829" width="12.140625" style="1"/>
    <col min="3830" max="3830" width="31.140625" style="1" customWidth="1"/>
    <col min="3831" max="3831" width="99.5703125" style="1" customWidth="1"/>
    <col min="3832" max="3832" width="18.28515625" style="1" customWidth="1"/>
    <col min="3833" max="3834" width="14.85546875" style="1" customWidth="1"/>
    <col min="3835" max="3835" width="11.7109375" style="1" customWidth="1"/>
    <col min="3836" max="4080" width="9.140625" style="1" customWidth="1"/>
    <col min="4081" max="4081" width="30.140625" style="1" customWidth="1"/>
    <col min="4082" max="4082" width="95" style="1" customWidth="1"/>
    <col min="4083" max="4083" width="13.85546875" style="1" customWidth="1"/>
    <col min="4084" max="4084" width="10.42578125" style="1" customWidth="1"/>
    <col min="4085" max="4085" width="12.140625" style="1"/>
    <col min="4086" max="4086" width="31.140625" style="1" customWidth="1"/>
    <col min="4087" max="4087" width="99.5703125" style="1" customWidth="1"/>
    <col min="4088" max="4088" width="18.28515625" style="1" customWidth="1"/>
    <col min="4089" max="4090" width="14.85546875" style="1" customWidth="1"/>
    <col min="4091" max="4091" width="11.7109375" style="1" customWidth="1"/>
    <col min="4092" max="4336" width="9.140625" style="1" customWidth="1"/>
    <col min="4337" max="4337" width="30.140625" style="1" customWidth="1"/>
    <col min="4338" max="4338" width="95" style="1" customWidth="1"/>
    <col min="4339" max="4339" width="13.85546875" style="1" customWidth="1"/>
    <col min="4340" max="4340" width="10.42578125" style="1" customWidth="1"/>
    <col min="4341" max="4341" width="12.140625" style="1"/>
    <col min="4342" max="4342" width="31.140625" style="1" customWidth="1"/>
    <col min="4343" max="4343" width="99.5703125" style="1" customWidth="1"/>
    <col min="4344" max="4344" width="18.28515625" style="1" customWidth="1"/>
    <col min="4345" max="4346" width="14.85546875" style="1" customWidth="1"/>
    <col min="4347" max="4347" width="11.7109375" style="1" customWidth="1"/>
    <col min="4348" max="4592" width="9.140625" style="1" customWidth="1"/>
    <col min="4593" max="4593" width="30.140625" style="1" customWidth="1"/>
    <col min="4594" max="4594" width="95" style="1" customWidth="1"/>
    <col min="4595" max="4595" width="13.85546875" style="1" customWidth="1"/>
    <col min="4596" max="4596" width="10.42578125" style="1" customWidth="1"/>
    <col min="4597" max="4597" width="12.140625" style="1"/>
    <col min="4598" max="4598" width="31.140625" style="1" customWidth="1"/>
    <col min="4599" max="4599" width="99.5703125" style="1" customWidth="1"/>
    <col min="4600" max="4600" width="18.28515625" style="1" customWidth="1"/>
    <col min="4601" max="4602" width="14.85546875" style="1" customWidth="1"/>
    <col min="4603" max="4603" width="11.7109375" style="1" customWidth="1"/>
    <col min="4604" max="4848" width="9.140625" style="1" customWidth="1"/>
    <col min="4849" max="4849" width="30.140625" style="1" customWidth="1"/>
    <col min="4850" max="4850" width="95" style="1" customWidth="1"/>
    <col min="4851" max="4851" width="13.85546875" style="1" customWidth="1"/>
    <col min="4852" max="4852" width="10.42578125" style="1" customWidth="1"/>
    <col min="4853" max="4853" width="12.140625" style="1"/>
    <col min="4854" max="4854" width="31.140625" style="1" customWidth="1"/>
    <col min="4855" max="4855" width="99.5703125" style="1" customWidth="1"/>
    <col min="4856" max="4856" width="18.28515625" style="1" customWidth="1"/>
    <col min="4857" max="4858" width="14.85546875" style="1" customWidth="1"/>
    <col min="4859" max="4859" width="11.7109375" style="1" customWidth="1"/>
    <col min="4860" max="5104" width="9.140625" style="1" customWidth="1"/>
    <col min="5105" max="5105" width="30.140625" style="1" customWidth="1"/>
    <col min="5106" max="5106" width="95" style="1" customWidth="1"/>
    <col min="5107" max="5107" width="13.85546875" style="1" customWidth="1"/>
    <col min="5108" max="5108" width="10.42578125" style="1" customWidth="1"/>
    <col min="5109" max="5109" width="12.140625" style="1"/>
    <col min="5110" max="5110" width="31.140625" style="1" customWidth="1"/>
    <col min="5111" max="5111" width="99.5703125" style="1" customWidth="1"/>
    <col min="5112" max="5112" width="18.28515625" style="1" customWidth="1"/>
    <col min="5113" max="5114" width="14.85546875" style="1" customWidth="1"/>
    <col min="5115" max="5115" width="11.7109375" style="1" customWidth="1"/>
    <col min="5116" max="5360" width="9.140625" style="1" customWidth="1"/>
    <col min="5361" max="5361" width="30.140625" style="1" customWidth="1"/>
    <col min="5362" max="5362" width="95" style="1" customWidth="1"/>
    <col min="5363" max="5363" width="13.85546875" style="1" customWidth="1"/>
    <col min="5364" max="5364" width="10.42578125" style="1" customWidth="1"/>
    <col min="5365" max="5365" width="12.140625" style="1"/>
    <col min="5366" max="5366" width="31.140625" style="1" customWidth="1"/>
    <col min="5367" max="5367" width="99.5703125" style="1" customWidth="1"/>
    <col min="5368" max="5368" width="18.28515625" style="1" customWidth="1"/>
    <col min="5369" max="5370" width="14.85546875" style="1" customWidth="1"/>
    <col min="5371" max="5371" width="11.7109375" style="1" customWidth="1"/>
    <col min="5372" max="5616" width="9.140625" style="1" customWidth="1"/>
    <col min="5617" max="5617" width="30.140625" style="1" customWidth="1"/>
    <col min="5618" max="5618" width="95" style="1" customWidth="1"/>
    <col min="5619" max="5619" width="13.85546875" style="1" customWidth="1"/>
    <col min="5620" max="5620" width="10.42578125" style="1" customWidth="1"/>
    <col min="5621" max="5621" width="12.140625" style="1"/>
    <col min="5622" max="5622" width="31.140625" style="1" customWidth="1"/>
    <col min="5623" max="5623" width="99.5703125" style="1" customWidth="1"/>
    <col min="5624" max="5624" width="18.28515625" style="1" customWidth="1"/>
    <col min="5625" max="5626" width="14.85546875" style="1" customWidth="1"/>
    <col min="5627" max="5627" width="11.7109375" style="1" customWidth="1"/>
    <col min="5628" max="5872" width="9.140625" style="1" customWidth="1"/>
    <col min="5873" max="5873" width="30.140625" style="1" customWidth="1"/>
    <col min="5874" max="5874" width="95" style="1" customWidth="1"/>
    <col min="5875" max="5875" width="13.85546875" style="1" customWidth="1"/>
    <col min="5876" max="5876" width="10.42578125" style="1" customWidth="1"/>
    <col min="5877" max="5877" width="12.140625" style="1"/>
    <col min="5878" max="5878" width="31.140625" style="1" customWidth="1"/>
    <col min="5879" max="5879" width="99.5703125" style="1" customWidth="1"/>
    <col min="5880" max="5880" width="18.28515625" style="1" customWidth="1"/>
    <col min="5881" max="5882" width="14.85546875" style="1" customWidth="1"/>
    <col min="5883" max="5883" width="11.7109375" style="1" customWidth="1"/>
    <col min="5884" max="6128" width="9.140625" style="1" customWidth="1"/>
    <col min="6129" max="6129" width="30.140625" style="1" customWidth="1"/>
    <col min="6130" max="6130" width="95" style="1" customWidth="1"/>
    <col min="6131" max="6131" width="13.85546875" style="1" customWidth="1"/>
    <col min="6132" max="6132" width="10.42578125" style="1" customWidth="1"/>
    <col min="6133" max="6133" width="12.140625" style="1"/>
    <col min="6134" max="6134" width="31.140625" style="1" customWidth="1"/>
    <col min="6135" max="6135" width="99.5703125" style="1" customWidth="1"/>
    <col min="6136" max="6136" width="18.28515625" style="1" customWidth="1"/>
    <col min="6137" max="6138" width="14.85546875" style="1" customWidth="1"/>
    <col min="6139" max="6139" width="11.7109375" style="1" customWidth="1"/>
    <col min="6140" max="6384" width="9.140625" style="1" customWidth="1"/>
    <col min="6385" max="6385" width="30.140625" style="1" customWidth="1"/>
    <col min="6386" max="6386" width="95" style="1" customWidth="1"/>
    <col min="6387" max="6387" width="13.85546875" style="1" customWidth="1"/>
    <col min="6388" max="6388" width="10.42578125" style="1" customWidth="1"/>
    <col min="6389" max="6389" width="12.140625" style="1"/>
    <col min="6390" max="6390" width="31.140625" style="1" customWidth="1"/>
    <col min="6391" max="6391" width="99.5703125" style="1" customWidth="1"/>
    <col min="6392" max="6392" width="18.28515625" style="1" customWidth="1"/>
    <col min="6393" max="6394" width="14.85546875" style="1" customWidth="1"/>
    <col min="6395" max="6395" width="11.7109375" style="1" customWidth="1"/>
    <col min="6396" max="6640" width="9.140625" style="1" customWidth="1"/>
    <col min="6641" max="6641" width="30.140625" style="1" customWidth="1"/>
    <col min="6642" max="6642" width="95" style="1" customWidth="1"/>
    <col min="6643" max="6643" width="13.85546875" style="1" customWidth="1"/>
    <col min="6644" max="6644" width="10.42578125" style="1" customWidth="1"/>
    <col min="6645" max="6645" width="12.140625" style="1"/>
    <col min="6646" max="6646" width="31.140625" style="1" customWidth="1"/>
    <col min="6647" max="6647" width="99.5703125" style="1" customWidth="1"/>
    <col min="6648" max="6648" width="18.28515625" style="1" customWidth="1"/>
    <col min="6649" max="6650" width="14.85546875" style="1" customWidth="1"/>
    <col min="6651" max="6651" width="11.7109375" style="1" customWidth="1"/>
    <col min="6652" max="6896" width="9.140625" style="1" customWidth="1"/>
    <col min="6897" max="6897" width="30.140625" style="1" customWidth="1"/>
    <col min="6898" max="6898" width="95" style="1" customWidth="1"/>
    <col min="6899" max="6899" width="13.85546875" style="1" customWidth="1"/>
    <col min="6900" max="6900" width="10.42578125" style="1" customWidth="1"/>
    <col min="6901" max="6901" width="12.140625" style="1"/>
    <col min="6902" max="6902" width="31.140625" style="1" customWidth="1"/>
    <col min="6903" max="6903" width="99.5703125" style="1" customWidth="1"/>
    <col min="6904" max="6904" width="18.28515625" style="1" customWidth="1"/>
    <col min="6905" max="6906" width="14.85546875" style="1" customWidth="1"/>
    <col min="6907" max="6907" width="11.7109375" style="1" customWidth="1"/>
    <col min="6908" max="7152" width="9.140625" style="1" customWidth="1"/>
    <col min="7153" max="7153" width="30.140625" style="1" customWidth="1"/>
    <col min="7154" max="7154" width="95" style="1" customWidth="1"/>
    <col min="7155" max="7155" width="13.85546875" style="1" customWidth="1"/>
    <col min="7156" max="7156" width="10.42578125" style="1" customWidth="1"/>
    <col min="7157" max="7157" width="12.140625" style="1"/>
    <col min="7158" max="7158" width="31.140625" style="1" customWidth="1"/>
    <col min="7159" max="7159" width="99.5703125" style="1" customWidth="1"/>
    <col min="7160" max="7160" width="18.28515625" style="1" customWidth="1"/>
    <col min="7161" max="7162" width="14.85546875" style="1" customWidth="1"/>
    <col min="7163" max="7163" width="11.7109375" style="1" customWidth="1"/>
    <col min="7164" max="7408" width="9.140625" style="1" customWidth="1"/>
    <col min="7409" max="7409" width="30.140625" style="1" customWidth="1"/>
    <col min="7410" max="7410" width="95" style="1" customWidth="1"/>
    <col min="7411" max="7411" width="13.85546875" style="1" customWidth="1"/>
    <col min="7412" max="7412" width="10.42578125" style="1" customWidth="1"/>
    <col min="7413" max="7413" width="12.140625" style="1"/>
    <col min="7414" max="7414" width="31.140625" style="1" customWidth="1"/>
    <col min="7415" max="7415" width="99.5703125" style="1" customWidth="1"/>
    <col min="7416" max="7416" width="18.28515625" style="1" customWidth="1"/>
    <col min="7417" max="7418" width="14.85546875" style="1" customWidth="1"/>
    <col min="7419" max="7419" width="11.7109375" style="1" customWidth="1"/>
    <col min="7420" max="7664" width="9.140625" style="1" customWidth="1"/>
    <col min="7665" max="7665" width="30.140625" style="1" customWidth="1"/>
    <col min="7666" max="7666" width="95" style="1" customWidth="1"/>
    <col min="7667" max="7667" width="13.85546875" style="1" customWidth="1"/>
    <col min="7668" max="7668" width="10.42578125" style="1" customWidth="1"/>
    <col min="7669" max="7669" width="12.140625" style="1"/>
    <col min="7670" max="7670" width="31.140625" style="1" customWidth="1"/>
    <col min="7671" max="7671" width="99.5703125" style="1" customWidth="1"/>
    <col min="7672" max="7672" width="18.28515625" style="1" customWidth="1"/>
    <col min="7673" max="7674" width="14.85546875" style="1" customWidth="1"/>
    <col min="7675" max="7675" width="11.7109375" style="1" customWidth="1"/>
    <col min="7676" max="7920" width="9.140625" style="1" customWidth="1"/>
    <col min="7921" max="7921" width="30.140625" style="1" customWidth="1"/>
    <col min="7922" max="7922" width="95" style="1" customWidth="1"/>
    <col min="7923" max="7923" width="13.85546875" style="1" customWidth="1"/>
    <col min="7924" max="7924" width="10.42578125" style="1" customWidth="1"/>
    <col min="7925" max="7925" width="12.140625" style="1"/>
    <col min="7926" max="7926" width="31.140625" style="1" customWidth="1"/>
    <col min="7927" max="7927" width="99.5703125" style="1" customWidth="1"/>
    <col min="7928" max="7928" width="18.28515625" style="1" customWidth="1"/>
    <col min="7929" max="7930" width="14.85546875" style="1" customWidth="1"/>
    <col min="7931" max="7931" width="11.7109375" style="1" customWidth="1"/>
    <col min="7932" max="8176" width="9.140625" style="1" customWidth="1"/>
    <col min="8177" max="8177" width="30.140625" style="1" customWidth="1"/>
    <col min="8178" max="8178" width="95" style="1" customWidth="1"/>
    <col min="8179" max="8179" width="13.85546875" style="1" customWidth="1"/>
    <col min="8180" max="8180" width="10.42578125" style="1" customWidth="1"/>
    <col min="8181" max="8181" width="12.140625" style="1"/>
    <col min="8182" max="8182" width="31.140625" style="1" customWidth="1"/>
    <col min="8183" max="8183" width="99.5703125" style="1" customWidth="1"/>
    <col min="8184" max="8184" width="18.28515625" style="1" customWidth="1"/>
    <col min="8185" max="8186" width="14.85546875" style="1" customWidth="1"/>
    <col min="8187" max="8187" width="11.7109375" style="1" customWidth="1"/>
    <col min="8188" max="8432" width="9.140625" style="1" customWidth="1"/>
    <col min="8433" max="8433" width="30.140625" style="1" customWidth="1"/>
    <col min="8434" max="8434" width="95" style="1" customWidth="1"/>
    <col min="8435" max="8435" width="13.85546875" style="1" customWidth="1"/>
    <col min="8436" max="8436" width="10.42578125" style="1" customWidth="1"/>
    <col min="8437" max="8437" width="12.140625" style="1"/>
    <col min="8438" max="8438" width="31.140625" style="1" customWidth="1"/>
    <col min="8439" max="8439" width="99.5703125" style="1" customWidth="1"/>
    <col min="8440" max="8440" width="18.28515625" style="1" customWidth="1"/>
    <col min="8441" max="8442" width="14.85546875" style="1" customWidth="1"/>
    <col min="8443" max="8443" width="11.7109375" style="1" customWidth="1"/>
    <col min="8444" max="8688" width="9.140625" style="1" customWidth="1"/>
    <col min="8689" max="8689" width="30.140625" style="1" customWidth="1"/>
    <col min="8690" max="8690" width="95" style="1" customWidth="1"/>
    <col min="8691" max="8691" width="13.85546875" style="1" customWidth="1"/>
    <col min="8692" max="8692" width="10.42578125" style="1" customWidth="1"/>
    <col min="8693" max="8693" width="12.140625" style="1"/>
    <col min="8694" max="8694" width="31.140625" style="1" customWidth="1"/>
    <col min="8695" max="8695" width="99.5703125" style="1" customWidth="1"/>
    <col min="8696" max="8696" width="18.28515625" style="1" customWidth="1"/>
    <col min="8697" max="8698" width="14.85546875" style="1" customWidth="1"/>
    <col min="8699" max="8699" width="11.7109375" style="1" customWidth="1"/>
    <col min="8700" max="8944" width="9.140625" style="1" customWidth="1"/>
    <col min="8945" max="8945" width="30.140625" style="1" customWidth="1"/>
    <col min="8946" max="8946" width="95" style="1" customWidth="1"/>
    <col min="8947" max="8947" width="13.85546875" style="1" customWidth="1"/>
    <col min="8948" max="8948" width="10.42578125" style="1" customWidth="1"/>
    <col min="8949" max="8949" width="12.140625" style="1"/>
    <col min="8950" max="8950" width="31.140625" style="1" customWidth="1"/>
    <col min="8951" max="8951" width="99.5703125" style="1" customWidth="1"/>
    <col min="8952" max="8952" width="18.28515625" style="1" customWidth="1"/>
    <col min="8953" max="8954" width="14.85546875" style="1" customWidth="1"/>
    <col min="8955" max="8955" width="11.7109375" style="1" customWidth="1"/>
    <col min="8956" max="9200" width="9.140625" style="1" customWidth="1"/>
    <col min="9201" max="9201" width="30.140625" style="1" customWidth="1"/>
    <col min="9202" max="9202" width="95" style="1" customWidth="1"/>
    <col min="9203" max="9203" width="13.85546875" style="1" customWidth="1"/>
    <col min="9204" max="9204" width="10.42578125" style="1" customWidth="1"/>
    <col min="9205" max="9205" width="12.140625" style="1"/>
    <col min="9206" max="9206" width="31.140625" style="1" customWidth="1"/>
    <col min="9207" max="9207" width="99.5703125" style="1" customWidth="1"/>
    <col min="9208" max="9208" width="18.28515625" style="1" customWidth="1"/>
    <col min="9209" max="9210" width="14.85546875" style="1" customWidth="1"/>
    <col min="9211" max="9211" width="11.7109375" style="1" customWidth="1"/>
    <col min="9212" max="9456" width="9.140625" style="1" customWidth="1"/>
    <col min="9457" max="9457" width="30.140625" style="1" customWidth="1"/>
    <col min="9458" max="9458" width="95" style="1" customWidth="1"/>
    <col min="9459" max="9459" width="13.85546875" style="1" customWidth="1"/>
    <col min="9460" max="9460" width="10.42578125" style="1" customWidth="1"/>
    <col min="9461" max="9461" width="12.140625" style="1"/>
    <col min="9462" max="9462" width="31.140625" style="1" customWidth="1"/>
    <col min="9463" max="9463" width="99.5703125" style="1" customWidth="1"/>
    <col min="9464" max="9464" width="18.28515625" style="1" customWidth="1"/>
    <col min="9465" max="9466" width="14.85546875" style="1" customWidth="1"/>
    <col min="9467" max="9467" width="11.7109375" style="1" customWidth="1"/>
    <col min="9468" max="9712" width="9.140625" style="1" customWidth="1"/>
    <col min="9713" max="9713" width="30.140625" style="1" customWidth="1"/>
    <col min="9714" max="9714" width="95" style="1" customWidth="1"/>
    <col min="9715" max="9715" width="13.85546875" style="1" customWidth="1"/>
    <col min="9716" max="9716" width="10.42578125" style="1" customWidth="1"/>
    <col min="9717" max="9717" width="12.140625" style="1"/>
    <col min="9718" max="9718" width="31.140625" style="1" customWidth="1"/>
    <col min="9719" max="9719" width="99.5703125" style="1" customWidth="1"/>
    <col min="9720" max="9720" width="18.28515625" style="1" customWidth="1"/>
    <col min="9721" max="9722" width="14.85546875" style="1" customWidth="1"/>
    <col min="9723" max="9723" width="11.7109375" style="1" customWidth="1"/>
    <col min="9724" max="9968" width="9.140625" style="1" customWidth="1"/>
    <col min="9969" max="9969" width="30.140625" style="1" customWidth="1"/>
    <col min="9970" max="9970" width="95" style="1" customWidth="1"/>
    <col min="9971" max="9971" width="13.85546875" style="1" customWidth="1"/>
    <col min="9972" max="9972" width="10.42578125" style="1" customWidth="1"/>
    <col min="9973" max="9973" width="12.140625" style="1"/>
    <col min="9974" max="9974" width="31.140625" style="1" customWidth="1"/>
    <col min="9975" max="9975" width="99.5703125" style="1" customWidth="1"/>
    <col min="9976" max="9976" width="18.28515625" style="1" customWidth="1"/>
    <col min="9977" max="9978" width="14.85546875" style="1" customWidth="1"/>
    <col min="9979" max="9979" width="11.7109375" style="1" customWidth="1"/>
    <col min="9980" max="10224" width="9.140625" style="1" customWidth="1"/>
    <col min="10225" max="10225" width="30.140625" style="1" customWidth="1"/>
    <col min="10226" max="10226" width="95" style="1" customWidth="1"/>
    <col min="10227" max="10227" width="13.85546875" style="1" customWidth="1"/>
    <col min="10228" max="10228" width="10.42578125" style="1" customWidth="1"/>
    <col min="10229" max="10229" width="12.140625" style="1"/>
    <col min="10230" max="10230" width="31.140625" style="1" customWidth="1"/>
    <col min="10231" max="10231" width="99.5703125" style="1" customWidth="1"/>
    <col min="10232" max="10232" width="18.28515625" style="1" customWidth="1"/>
    <col min="10233" max="10234" width="14.85546875" style="1" customWidth="1"/>
    <col min="10235" max="10235" width="11.7109375" style="1" customWidth="1"/>
    <col min="10236" max="10480" width="9.140625" style="1" customWidth="1"/>
    <col min="10481" max="10481" width="30.140625" style="1" customWidth="1"/>
    <col min="10482" max="10482" width="95" style="1" customWidth="1"/>
    <col min="10483" max="10483" width="13.85546875" style="1" customWidth="1"/>
    <col min="10484" max="10484" width="10.42578125" style="1" customWidth="1"/>
    <col min="10485" max="10485" width="12.140625" style="1"/>
    <col min="10486" max="10486" width="31.140625" style="1" customWidth="1"/>
    <col min="10487" max="10487" width="99.5703125" style="1" customWidth="1"/>
    <col min="10488" max="10488" width="18.28515625" style="1" customWidth="1"/>
    <col min="10489" max="10490" width="14.85546875" style="1" customWidth="1"/>
    <col min="10491" max="10491" width="11.7109375" style="1" customWidth="1"/>
    <col min="10492" max="10736" width="9.140625" style="1" customWidth="1"/>
    <col min="10737" max="10737" width="30.140625" style="1" customWidth="1"/>
    <col min="10738" max="10738" width="95" style="1" customWidth="1"/>
    <col min="10739" max="10739" width="13.85546875" style="1" customWidth="1"/>
    <col min="10740" max="10740" width="10.42578125" style="1" customWidth="1"/>
    <col min="10741" max="10741" width="12.140625" style="1"/>
    <col min="10742" max="10742" width="31.140625" style="1" customWidth="1"/>
    <col min="10743" max="10743" width="99.5703125" style="1" customWidth="1"/>
    <col min="10744" max="10744" width="18.28515625" style="1" customWidth="1"/>
    <col min="10745" max="10746" width="14.85546875" style="1" customWidth="1"/>
    <col min="10747" max="10747" width="11.7109375" style="1" customWidth="1"/>
    <col min="10748" max="10992" width="9.140625" style="1" customWidth="1"/>
    <col min="10993" max="10993" width="30.140625" style="1" customWidth="1"/>
    <col min="10994" max="10994" width="95" style="1" customWidth="1"/>
    <col min="10995" max="10995" width="13.85546875" style="1" customWidth="1"/>
    <col min="10996" max="10996" width="10.42578125" style="1" customWidth="1"/>
    <col min="10997" max="10997" width="12.140625" style="1"/>
    <col min="10998" max="10998" width="31.140625" style="1" customWidth="1"/>
    <col min="10999" max="10999" width="99.5703125" style="1" customWidth="1"/>
    <col min="11000" max="11000" width="18.28515625" style="1" customWidth="1"/>
    <col min="11001" max="11002" width="14.85546875" style="1" customWidth="1"/>
    <col min="11003" max="11003" width="11.7109375" style="1" customWidth="1"/>
    <col min="11004" max="11248" width="9.140625" style="1" customWidth="1"/>
    <col min="11249" max="11249" width="30.140625" style="1" customWidth="1"/>
    <col min="11250" max="11250" width="95" style="1" customWidth="1"/>
    <col min="11251" max="11251" width="13.85546875" style="1" customWidth="1"/>
    <col min="11252" max="11252" width="10.42578125" style="1" customWidth="1"/>
    <col min="11253" max="11253" width="12.140625" style="1"/>
    <col min="11254" max="11254" width="31.140625" style="1" customWidth="1"/>
    <col min="11255" max="11255" width="99.5703125" style="1" customWidth="1"/>
    <col min="11256" max="11256" width="18.28515625" style="1" customWidth="1"/>
    <col min="11257" max="11258" width="14.85546875" style="1" customWidth="1"/>
    <col min="11259" max="11259" width="11.7109375" style="1" customWidth="1"/>
    <col min="11260" max="11504" width="9.140625" style="1" customWidth="1"/>
    <col min="11505" max="11505" width="30.140625" style="1" customWidth="1"/>
    <col min="11506" max="11506" width="95" style="1" customWidth="1"/>
    <col min="11507" max="11507" width="13.85546875" style="1" customWidth="1"/>
    <col min="11508" max="11508" width="10.42578125" style="1" customWidth="1"/>
    <col min="11509" max="11509" width="12.140625" style="1"/>
    <col min="11510" max="11510" width="31.140625" style="1" customWidth="1"/>
    <col min="11511" max="11511" width="99.5703125" style="1" customWidth="1"/>
    <col min="11512" max="11512" width="18.28515625" style="1" customWidth="1"/>
    <col min="11513" max="11514" width="14.85546875" style="1" customWidth="1"/>
    <col min="11515" max="11515" width="11.7109375" style="1" customWidth="1"/>
    <col min="11516" max="11760" width="9.140625" style="1" customWidth="1"/>
    <col min="11761" max="11761" width="30.140625" style="1" customWidth="1"/>
    <col min="11762" max="11762" width="95" style="1" customWidth="1"/>
    <col min="11763" max="11763" width="13.85546875" style="1" customWidth="1"/>
    <col min="11764" max="11764" width="10.42578125" style="1" customWidth="1"/>
    <col min="11765" max="11765" width="12.140625" style="1"/>
    <col min="11766" max="11766" width="31.140625" style="1" customWidth="1"/>
    <col min="11767" max="11767" width="99.5703125" style="1" customWidth="1"/>
    <col min="11768" max="11768" width="18.28515625" style="1" customWidth="1"/>
    <col min="11769" max="11770" width="14.85546875" style="1" customWidth="1"/>
    <col min="11771" max="11771" width="11.7109375" style="1" customWidth="1"/>
    <col min="11772" max="12016" width="9.140625" style="1" customWidth="1"/>
    <col min="12017" max="12017" width="30.140625" style="1" customWidth="1"/>
    <col min="12018" max="12018" width="95" style="1" customWidth="1"/>
    <col min="12019" max="12019" width="13.85546875" style="1" customWidth="1"/>
    <col min="12020" max="12020" width="10.42578125" style="1" customWidth="1"/>
    <col min="12021" max="12021" width="12.140625" style="1"/>
    <col min="12022" max="12022" width="31.140625" style="1" customWidth="1"/>
    <col min="12023" max="12023" width="99.5703125" style="1" customWidth="1"/>
    <col min="12024" max="12024" width="18.28515625" style="1" customWidth="1"/>
    <col min="12025" max="12026" width="14.85546875" style="1" customWidth="1"/>
    <col min="12027" max="12027" width="11.7109375" style="1" customWidth="1"/>
    <col min="12028" max="12272" width="9.140625" style="1" customWidth="1"/>
    <col min="12273" max="12273" width="30.140625" style="1" customWidth="1"/>
    <col min="12274" max="12274" width="95" style="1" customWidth="1"/>
    <col min="12275" max="12275" width="13.85546875" style="1" customWidth="1"/>
    <col min="12276" max="12276" width="10.42578125" style="1" customWidth="1"/>
    <col min="12277" max="12277" width="12.140625" style="1"/>
    <col min="12278" max="12278" width="31.140625" style="1" customWidth="1"/>
    <col min="12279" max="12279" width="99.5703125" style="1" customWidth="1"/>
    <col min="12280" max="12280" width="18.28515625" style="1" customWidth="1"/>
    <col min="12281" max="12282" width="14.85546875" style="1" customWidth="1"/>
    <col min="12283" max="12283" width="11.7109375" style="1" customWidth="1"/>
    <col min="12284" max="12528" width="9.140625" style="1" customWidth="1"/>
    <col min="12529" max="12529" width="30.140625" style="1" customWidth="1"/>
    <col min="12530" max="12530" width="95" style="1" customWidth="1"/>
    <col min="12531" max="12531" width="13.85546875" style="1" customWidth="1"/>
    <col min="12532" max="12532" width="10.42578125" style="1" customWidth="1"/>
    <col min="12533" max="12533" width="12.140625" style="1"/>
    <col min="12534" max="12534" width="31.140625" style="1" customWidth="1"/>
    <col min="12535" max="12535" width="99.5703125" style="1" customWidth="1"/>
    <col min="12536" max="12536" width="18.28515625" style="1" customWidth="1"/>
    <col min="12537" max="12538" width="14.85546875" style="1" customWidth="1"/>
    <col min="12539" max="12539" width="11.7109375" style="1" customWidth="1"/>
    <col min="12540" max="12784" width="9.140625" style="1" customWidth="1"/>
    <col min="12785" max="12785" width="30.140625" style="1" customWidth="1"/>
    <col min="12786" max="12786" width="95" style="1" customWidth="1"/>
    <col min="12787" max="12787" width="13.85546875" style="1" customWidth="1"/>
    <col min="12788" max="12788" width="10.42578125" style="1" customWidth="1"/>
    <col min="12789" max="12789" width="12.140625" style="1"/>
    <col min="12790" max="12790" width="31.140625" style="1" customWidth="1"/>
    <col min="12791" max="12791" width="99.5703125" style="1" customWidth="1"/>
    <col min="12792" max="12792" width="18.28515625" style="1" customWidth="1"/>
    <col min="12793" max="12794" width="14.85546875" style="1" customWidth="1"/>
    <col min="12795" max="12795" width="11.7109375" style="1" customWidth="1"/>
    <col min="12796" max="13040" width="9.140625" style="1" customWidth="1"/>
    <col min="13041" max="13041" width="30.140625" style="1" customWidth="1"/>
    <col min="13042" max="13042" width="95" style="1" customWidth="1"/>
    <col min="13043" max="13043" width="13.85546875" style="1" customWidth="1"/>
    <col min="13044" max="13044" width="10.42578125" style="1" customWidth="1"/>
    <col min="13045" max="13045" width="12.140625" style="1"/>
    <col min="13046" max="13046" width="31.140625" style="1" customWidth="1"/>
    <col min="13047" max="13047" width="99.5703125" style="1" customWidth="1"/>
    <col min="13048" max="13048" width="18.28515625" style="1" customWidth="1"/>
    <col min="13049" max="13050" width="14.85546875" style="1" customWidth="1"/>
    <col min="13051" max="13051" width="11.7109375" style="1" customWidth="1"/>
    <col min="13052" max="13296" width="9.140625" style="1" customWidth="1"/>
    <col min="13297" max="13297" width="30.140625" style="1" customWidth="1"/>
    <col min="13298" max="13298" width="95" style="1" customWidth="1"/>
    <col min="13299" max="13299" width="13.85546875" style="1" customWidth="1"/>
    <col min="13300" max="13300" width="10.42578125" style="1" customWidth="1"/>
    <col min="13301" max="13301" width="12.140625" style="1"/>
    <col min="13302" max="13302" width="31.140625" style="1" customWidth="1"/>
    <col min="13303" max="13303" width="99.5703125" style="1" customWidth="1"/>
    <col min="13304" max="13304" width="18.28515625" style="1" customWidth="1"/>
    <col min="13305" max="13306" width="14.85546875" style="1" customWidth="1"/>
    <col min="13307" max="13307" width="11.7109375" style="1" customWidth="1"/>
    <col min="13308" max="13552" width="9.140625" style="1" customWidth="1"/>
    <col min="13553" max="13553" width="30.140625" style="1" customWidth="1"/>
    <col min="13554" max="13554" width="95" style="1" customWidth="1"/>
    <col min="13555" max="13555" width="13.85546875" style="1" customWidth="1"/>
    <col min="13556" max="13556" width="10.42578125" style="1" customWidth="1"/>
    <col min="13557" max="13557" width="12.140625" style="1"/>
    <col min="13558" max="13558" width="31.140625" style="1" customWidth="1"/>
    <col min="13559" max="13559" width="99.5703125" style="1" customWidth="1"/>
    <col min="13560" max="13560" width="18.28515625" style="1" customWidth="1"/>
    <col min="13561" max="13562" width="14.85546875" style="1" customWidth="1"/>
    <col min="13563" max="13563" width="11.7109375" style="1" customWidth="1"/>
    <col min="13564" max="13808" width="9.140625" style="1" customWidth="1"/>
    <col min="13809" max="13809" width="30.140625" style="1" customWidth="1"/>
    <col min="13810" max="13810" width="95" style="1" customWidth="1"/>
    <col min="13811" max="13811" width="13.85546875" style="1" customWidth="1"/>
    <col min="13812" max="13812" width="10.42578125" style="1" customWidth="1"/>
    <col min="13813" max="13813" width="12.140625" style="1"/>
    <col min="13814" max="13814" width="31.140625" style="1" customWidth="1"/>
    <col min="13815" max="13815" width="99.5703125" style="1" customWidth="1"/>
    <col min="13816" max="13816" width="18.28515625" style="1" customWidth="1"/>
    <col min="13817" max="13818" width="14.85546875" style="1" customWidth="1"/>
    <col min="13819" max="13819" width="11.7109375" style="1" customWidth="1"/>
    <col min="13820" max="14064" width="9.140625" style="1" customWidth="1"/>
    <col min="14065" max="14065" width="30.140625" style="1" customWidth="1"/>
    <col min="14066" max="14066" width="95" style="1" customWidth="1"/>
    <col min="14067" max="14067" width="13.85546875" style="1" customWidth="1"/>
    <col min="14068" max="14068" width="10.42578125" style="1" customWidth="1"/>
    <col min="14069" max="14069" width="12.140625" style="1"/>
    <col min="14070" max="14070" width="31.140625" style="1" customWidth="1"/>
    <col min="14071" max="14071" width="99.5703125" style="1" customWidth="1"/>
    <col min="14072" max="14072" width="18.28515625" style="1" customWidth="1"/>
    <col min="14073" max="14074" width="14.85546875" style="1" customWidth="1"/>
    <col min="14075" max="14075" width="11.7109375" style="1" customWidth="1"/>
    <col min="14076" max="14320" width="9.140625" style="1" customWidth="1"/>
    <col min="14321" max="14321" width="30.140625" style="1" customWidth="1"/>
    <col min="14322" max="14322" width="95" style="1" customWidth="1"/>
    <col min="14323" max="14323" width="13.85546875" style="1" customWidth="1"/>
    <col min="14324" max="14324" width="10.42578125" style="1" customWidth="1"/>
    <col min="14325" max="14325" width="12.140625" style="1"/>
    <col min="14326" max="14326" width="31.140625" style="1" customWidth="1"/>
    <col min="14327" max="14327" width="99.5703125" style="1" customWidth="1"/>
    <col min="14328" max="14328" width="18.28515625" style="1" customWidth="1"/>
    <col min="14329" max="14330" width="14.85546875" style="1" customWidth="1"/>
    <col min="14331" max="14331" width="11.7109375" style="1" customWidth="1"/>
    <col min="14332" max="14576" width="9.140625" style="1" customWidth="1"/>
    <col min="14577" max="14577" width="30.140625" style="1" customWidth="1"/>
    <col min="14578" max="14578" width="95" style="1" customWidth="1"/>
    <col min="14579" max="14579" width="13.85546875" style="1" customWidth="1"/>
    <col min="14580" max="14580" width="10.42578125" style="1" customWidth="1"/>
    <col min="14581" max="14581" width="12.140625" style="1"/>
    <col min="14582" max="14582" width="31.140625" style="1" customWidth="1"/>
    <col min="14583" max="14583" width="99.5703125" style="1" customWidth="1"/>
    <col min="14584" max="14584" width="18.28515625" style="1" customWidth="1"/>
    <col min="14585" max="14586" width="14.85546875" style="1" customWidth="1"/>
    <col min="14587" max="14587" width="11.7109375" style="1" customWidth="1"/>
    <col min="14588" max="14832" width="9.140625" style="1" customWidth="1"/>
    <col min="14833" max="14833" width="30.140625" style="1" customWidth="1"/>
    <col min="14834" max="14834" width="95" style="1" customWidth="1"/>
    <col min="14835" max="14835" width="13.85546875" style="1" customWidth="1"/>
    <col min="14836" max="14836" width="10.42578125" style="1" customWidth="1"/>
    <col min="14837" max="14837" width="12.140625" style="1"/>
    <col min="14838" max="14838" width="31.140625" style="1" customWidth="1"/>
    <col min="14839" max="14839" width="99.5703125" style="1" customWidth="1"/>
    <col min="14840" max="14840" width="18.28515625" style="1" customWidth="1"/>
    <col min="14841" max="14842" width="14.85546875" style="1" customWidth="1"/>
    <col min="14843" max="14843" width="11.7109375" style="1" customWidth="1"/>
    <col min="14844" max="15088" width="9.140625" style="1" customWidth="1"/>
    <col min="15089" max="15089" width="30.140625" style="1" customWidth="1"/>
    <col min="15090" max="15090" width="95" style="1" customWidth="1"/>
    <col min="15091" max="15091" width="13.85546875" style="1" customWidth="1"/>
    <col min="15092" max="15092" width="10.42578125" style="1" customWidth="1"/>
    <col min="15093" max="15093" width="12.140625" style="1"/>
    <col min="15094" max="15094" width="31.140625" style="1" customWidth="1"/>
    <col min="15095" max="15095" width="99.5703125" style="1" customWidth="1"/>
    <col min="15096" max="15096" width="18.28515625" style="1" customWidth="1"/>
    <col min="15097" max="15098" width="14.85546875" style="1" customWidth="1"/>
    <col min="15099" max="15099" width="11.7109375" style="1" customWidth="1"/>
    <col min="15100" max="15344" width="9.140625" style="1" customWidth="1"/>
    <col min="15345" max="15345" width="30.140625" style="1" customWidth="1"/>
    <col min="15346" max="15346" width="95" style="1" customWidth="1"/>
    <col min="15347" max="15347" width="13.85546875" style="1" customWidth="1"/>
    <col min="15348" max="15348" width="10.42578125" style="1" customWidth="1"/>
    <col min="15349" max="15349" width="12.140625" style="1"/>
    <col min="15350" max="15350" width="31.140625" style="1" customWidth="1"/>
    <col min="15351" max="15351" width="99.5703125" style="1" customWidth="1"/>
    <col min="15352" max="15352" width="18.28515625" style="1" customWidth="1"/>
    <col min="15353" max="15354" width="14.85546875" style="1" customWidth="1"/>
    <col min="15355" max="15355" width="11.7109375" style="1" customWidth="1"/>
    <col min="15356" max="15600" width="9.140625" style="1" customWidth="1"/>
    <col min="15601" max="15601" width="30.140625" style="1" customWidth="1"/>
    <col min="15602" max="15602" width="95" style="1" customWidth="1"/>
    <col min="15603" max="15603" width="13.85546875" style="1" customWidth="1"/>
    <col min="15604" max="15604" width="10.42578125" style="1" customWidth="1"/>
    <col min="15605" max="15605" width="12.140625" style="1"/>
    <col min="15606" max="15606" width="31.140625" style="1" customWidth="1"/>
    <col min="15607" max="15607" width="99.5703125" style="1" customWidth="1"/>
    <col min="15608" max="15608" width="18.28515625" style="1" customWidth="1"/>
    <col min="15609" max="15610" width="14.85546875" style="1" customWidth="1"/>
    <col min="15611" max="15611" width="11.7109375" style="1" customWidth="1"/>
    <col min="15612" max="15856" width="9.140625" style="1" customWidth="1"/>
    <col min="15857" max="15857" width="30.140625" style="1" customWidth="1"/>
    <col min="15858" max="15858" width="95" style="1" customWidth="1"/>
    <col min="15859" max="15859" width="13.85546875" style="1" customWidth="1"/>
    <col min="15860" max="15860" width="10.42578125" style="1" customWidth="1"/>
    <col min="15861" max="15861" width="12.140625" style="1"/>
    <col min="15862" max="15862" width="31.140625" style="1" customWidth="1"/>
    <col min="15863" max="15863" width="99.5703125" style="1" customWidth="1"/>
    <col min="15864" max="15864" width="18.28515625" style="1" customWidth="1"/>
    <col min="15865" max="15866" width="14.85546875" style="1" customWidth="1"/>
    <col min="15867" max="15867" width="11.7109375" style="1" customWidth="1"/>
    <col min="15868" max="16112" width="9.140625" style="1" customWidth="1"/>
    <col min="16113" max="16113" width="30.140625" style="1" customWidth="1"/>
    <col min="16114" max="16114" width="95" style="1" customWidth="1"/>
    <col min="16115" max="16115" width="13.85546875" style="1" customWidth="1"/>
    <col min="16116" max="16116" width="10.42578125" style="1" customWidth="1"/>
    <col min="16117" max="16117" width="12.140625" style="1"/>
    <col min="16118" max="16118" width="31.140625" style="1" customWidth="1"/>
    <col min="16119" max="16119" width="99.5703125" style="1" customWidth="1"/>
    <col min="16120" max="16120" width="18.28515625" style="1" customWidth="1"/>
    <col min="16121" max="16122" width="14.85546875" style="1" customWidth="1"/>
    <col min="16123" max="16123" width="11.7109375" style="1" customWidth="1"/>
    <col min="16124" max="16368" width="9.140625" style="1" customWidth="1"/>
    <col min="16369" max="16369" width="30.140625" style="1" customWidth="1"/>
    <col min="16370" max="16370" width="95" style="1" customWidth="1"/>
    <col min="16371" max="16371" width="13.85546875" style="1" customWidth="1"/>
    <col min="16372" max="16384" width="10.42578125" style="1" customWidth="1"/>
  </cols>
  <sheetData>
    <row r="1" spans="1:13" x14ac:dyDescent="0.25">
      <c r="E1" s="2" t="s">
        <v>60</v>
      </c>
      <c r="F1" s="2"/>
      <c r="G1" s="2" t="s">
        <v>60</v>
      </c>
      <c r="I1" s="2" t="s">
        <v>60</v>
      </c>
      <c r="K1" s="2" t="s">
        <v>60</v>
      </c>
      <c r="M1" s="2" t="s">
        <v>60</v>
      </c>
    </row>
    <row r="2" spans="1:13" x14ac:dyDescent="0.25">
      <c r="E2" s="2" t="s">
        <v>72</v>
      </c>
      <c r="F2" s="2"/>
      <c r="G2" s="2" t="s">
        <v>72</v>
      </c>
      <c r="I2" s="2" t="s">
        <v>72</v>
      </c>
      <c r="K2" s="2" t="s">
        <v>72</v>
      </c>
      <c r="M2" s="2" t="s">
        <v>72</v>
      </c>
    </row>
    <row r="3" spans="1:13" x14ac:dyDescent="0.25">
      <c r="E3" s="2" t="s">
        <v>73</v>
      </c>
      <c r="F3" s="2"/>
      <c r="G3" s="2" t="s">
        <v>73</v>
      </c>
      <c r="I3" s="2" t="s">
        <v>73</v>
      </c>
      <c r="K3" s="2" t="s">
        <v>73</v>
      </c>
      <c r="M3" s="2" t="s">
        <v>73</v>
      </c>
    </row>
    <row r="4" spans="1:13" x14ac:dyDescent="0.25">
      <c r="E4" s="2" t="s">
        <v>74</v>
      </c>
      <c r="F4" s="2"/>
      <c r="G4" s="2" t="s">
        <v>74</v>
      </c>
      <c r="I4" s="2" t="s">
        <v>74</v>
      </c>
      <c r="K4" s="2" t="s">
        <v>74</v>
      </c>
      <c r="M4" s="2" t="s">
        <v>74</v>
      </c>
    </row>
    <row r="5" spans="1:13" x14ac:dyDescent="0.25">
      <c r="E5" s="2" t="s">
        <v>76</v>
      </c>
      <c r="F5" s="2"/>
      <c r="G5" s="2" t="s">
        <v>76</v>
      </c>
      <c r="I5" s="2" t="s">
        <v>76</v>
      </c>
      <c r="K5" s="2" t="s">
        <v>76</v>
      </c>
      <c r="M5" s="2" t="s">
        <v>76</v>
      </c>
    </row>
    <row r="6" spans="1:13" x14ac:dyDescent="0.25">
      <c r="E6" s="2" t="s">
        <v>77</v>
      </c>
      <c r="F6" s="2"/>
      <c r="G6" s="2" t="s">
        <v>77</v>
      </c>
      <c r="I6" s="2" t="s">
        <v>77</v>
      </c>
      <c r="K6" s="2" t="s">
        <v>77</v>
      </c>
      <c r="M6" s="2" t="s">
        <v>77</v>
      </c>
    </row>
    <row r="7" spans="1:13" x14ac:dyDescent="0.25">
      <c r="E7" s="2" t="s">
        <v>97</v>
      </c>
      <c r="F7" s="2"/>
      <c r="G7" s="2" t="s">
        <v>101</v>
      </c>
      <c r="I7" s="2" t="s">
        <v>104</v>
      </c>
      <c r="K7" s="2" t="s">
        <v>114</v>
      </c>
      <c r="M7" s="2" t="s">
        <v>118</v>
      </c>
    </row>
    <row r="8" spans="1:13" x14ac:dyDescent="0.25">
      <c r="E8" s="2"/>
      <c r="F8" s="2"/>
      <c r="G8" s="2"/>
      <c r="I8" s="2"/>
      <c r="K8" s="2"/>
      <c r="M8" s="2"/>
    </row>
    <row r="9" spans="1:13" x14ac:dyDescent="0.25">
      <c r="C9" s="3" t="s">
        <v>60</v>
      </c>
      <c r="E9" s="2" t="s">
        <v>60</v>
      </c>
      <c r="F9" s="2"/>
      <c r="G9" s="2" t="s">
        <v>60</v>
      </c>
      <c r="I9" s="2" t="s">
        <v>60</v>
      </c>
      <c r="K9" s="2" t="s">
        <v>60</v>
      </c>
      <c r="M9" s="2" t="s">
        <v>60</v>
      </c>
    </row>
    <row r="10" spans="1:13" x14ac:dyDescent="0.25">
      <c r="C10" s="4" t="s">
        <v>61</v>
      </c>
      <c r="E10" s="2" t="s">
        <v>61</v>
      </c>
      <c r="F10" s="2"/>
      <c r="G10" s="2" t="s">
        <v>61</v>
      </c>
      <c r="I10" s="2" t="s">
        <v>61</v>
      </c>
      <c r="K10" s="2" t="s">
        <v>61</v>
      </c>
      <c r="M10" s="2" t="s">
        <v>61</v>
      </c>
    </row>
    <row r="11" spans="1:13" x14ac:dyDescent="0.25">
      <c r="C11" s="4" t="s">
        <v>67</v>
      </c>
      <c r="E11" s="2" t="s">
        <v>67</v>
      </c>
      <c r="F11" s="2"/>
      <c r="G11" s="2" t="s">
        <v>67</v>
      </c>
      <c r="I11" s="2" t="s">
        <v>67</v>
      </c>
      <c r="K11" s="2" t="s">
        <v>67</v>
      </c>
      <c r="M11" s="2" t="s">
        <v>67</v>
      </c>
    </row>
    <row r="12" spans="1:13" x14ac:dyDescent="0.25">
      <c r="C12" s="4" t="s">
        <v>68</v>
      </c>
      <c r="E12" s="2" t="s">
        <v>68</v>
      </c>
      <c r="F12" s="2"/>
      <c r="G12" s="2" t="s">
        <v>68</v>
      </c>
      <c r="I12" s="2" t="s">
        <v>68</v>
      </c>
      <c r="K12" s="2" t="s">
        <v>68</v>
      </c>
      <c r="M12" s="2" t="s">
        <v>68</v>
      </c>
    </row>
    <row r="13" spans="1:13" x14ac:dyDescent="0.25">
      <c r="C13" s="5" t="s">
        <v>69</v>
      </c>
      <c r="E13" s="2" t="s">
        <v>87</v>
      </c>
      <c r="F13" s="2"/>
      <c r="G13" s="2" t="s">
        <v>87</v>
      </c>
      <c r="I13" s="2" t="s">
        <v>87</v>
      </c>
      <c r="K13" s="2" t="s">
        <v>87</v>
      </c>
      <c r="M13" s="2" t="s">
        <v>87</v>
      </c>
    </row>
    <row r="16" spans="1:13" x14ac:dyDescent="0.25">
      <c r="A16" s="66" t="s">
        <v>70</v>
      </c>
      <c r="B16" s="66"/>
      <c r="C16" s="66"/>
    </row>
    <row r="17" spans="1:238" x14ac:dyDescent="0.25">
      <c r="B17" s="6"/>
      <c r="C17" s="7" t="s">
        <v>0</v>
      </c>
      <c r="D17" s="8" t="s">
        <v>0</v>
      </c>
      <c r="E17" s="7" t="s">
        <v>0</v>
      </c>
      <c r="F17" s="8" t="s">
        <v>0</v>
      </c>
      <c r="G17" s="7" t="s">
        <v>0</v>
      </c>
      <c r="H17" s="8" t="s">
        <v>0</v>
      </c>
      <c r="I17" s="7" t="s">
        <v>0</v>
      </c>
      <c r="J17" s="8" t="s">
        <v>0</v>
      </c>
      <c r="K17" s="7" t="s">
        <v>0</v>
      </c>
    </row>
    <row r="18" spans="1:238" ht="33.75" customHeight="1" x14ac:dyDescent="0.25">
      <c r="A18" s="9" t="s">
        <v>1</v>
      </c>
      <c r="B18" s="9" t="s">
        <v>2</v>
      </c>
      <c r="C18" s="9" t="s">
        <v>71</v>
      </c>
      <c r="D18" s="10" t="s">
        <v>75</v>
      </c>
      <c r="E18" s="42" t="s">
        <v>100</v>
      </c>
      <c r="F18" s="10" t="s">
        <v>98</v>
      </c>
      <c r="G18" s="42" t="s">
        <v>103</v>
      </c>
      <c r="H18" s="10" t="s">
        <v>102</v>
      </c>
      <c r="I18" s="9" t="s">
        <v>71</v>
      </c>
      <c r="J18" s="10" t="s">
        <v>105</v>
      </c>
      <c r="K18" s="9" t="s">
        <v>71</v>
      </c>
      <c r="L18" s="10" t="s">
        <v>115</v>
      </c>
      <c r="M18" s="9" t="s">
        <v>71</v>
      </c>
    </row>
    <row r="19" spans="1:238" ht="19.5" x14ac:dyDescent="0.35">
      <c r="A19" s="24" t="s">
        <v>3</v>
      </c>
      <c r="B19" s="25" t="s">
        <v>4</v>
      </c>
      <c r="C19" s="39">
        <f t="shared" ref="C19:K19" si="0">C21+C22</f>
        <v>393401</v>
      </c>
      <c r="D19" s="12">
        <f t="shared" si="0"/>
        <v>4354.7999999999993</v>
      </c>
      <c r="E19" s="39">
        <f t="shared" si="0"/>
        <v>397755.8</v>
      </c>
      <c r="F19" s="12">
        <f t="shared" si="0"/>
        <v>18427.599999999999</v>
      </c>
      <c r="G19" s="39">
        <f t="shared" si="0"/>
        <v>416183.4</v>
      </c>
      <c r="H19" s="12">
        <f t="shared" si="0"/>
        <v>10200</v>
      </c>
      <c r="I19" s="48">
        <f t="shared" si="0"/>
        <v>429383.4</v>
      </c>
      <c r="J19" s="52">
        <f>J21+J22</f>
        <v>17173.874599999999</v>
      </c>
      <c r="K19" s="62">
        <f t="shared" si="0"/>
        <v>446557.2746</v>
      </c>
      <c r="L19" s="52">
        <f>L21+L22</f>
        <v>37342</v>
      </c>
      <c r="M19" s="39">
        <f t="shared" ref="M19" si="1">M21+M22</f>
        <v>483899.2746</v>
      </c>
    </row>
    <row r="20" spans="1:238" ht="19.5" x14ac:dyDescent="0.35">
      <c r="A20" s="26"/>
      <c r="B20" s="27" t="s">
        <v>5</v>
      </c>
      <c r="C20" s="40">
        <f t="shared" ref="C20:K20" si="2">SUM(C19-C25)</f>
        <v>333606.2</v>
      </c>
      <c r="D20" s="13">
        <f t="shared" si="2"/>
        <v>2130.5999999999995</v>
      </c>
      <c r="E20" s="40">
        <f t="shared" si="2"/>
        <v>335736.8</v>
      </c>
      <c r="F20" s="13">
        <f t="shared" si="2"/>
        <v>15346.599999999999</v>
      </c>
      <c r="G20" s="40">
        <f t="shared" si="2"/>
        <v>351083.4</v>
      </c>
      <c r="H20" s="13">
        <f t="shared" si="2"/>
        <v>9350</v>
      </c>
      <c r="I20" s="40">
        <f t="shared" si="2"/>
        <v>363433.4</v>
      </c>
      <c r="J20" s="53">
        <f t="shared" si="2"/>
        <v>16623.874599999999</v>
      </c>
      <c r="K20" s="63">
        <f t="shared" si="2"/>
        <v>380057.2746</v>
      </c>
      <c r="L20" s="53">
        <f t="shared" ref="L20:M20" si="3">SUM(L19-L25)</f>
        <v>33942</v>
      </c>
      <c r="M20" s="40">
        <f t="shared" si="3"/>
        <v>413999.2746</v>
      </c>
    </row>
    <row r="21" spans="1:238" ht="19.5" x14ac:dyDescent="0.35">
      <c r="A21" s="9"/>
      <c r="B21" s="28" t="s">
        <v>6</v>
      </c>
      <c r="C21" s="39">
        <f t="shared" ref="C21:K21" si="4">SUM(C23,C26,C28,C33)</f>
        <v>378122</v>
      </c>
      <c r="D21" s="12">
        <f t="shared" si="4"/>
        <v>2224.1999999999998</v>
      </c>
      <c r="E21" s="39">
        <f t="shared" si="4"/>
        <v>380346.2</v>
      </c>
      <c r="F21" s="12">
        <f t="shared" si="4"/>
        <v>15535.6</v>
      </c>
      <c r="G21" s="39">
        <f t="shared" si="4"/>
        <v>395881.80000000005</v>
      </c>
      <c r="H21" s="12">
        <f t="shared" si="4"/>
        <v>9600</v>
      </c>
      <c r="I21" s="39">
        <f t="shared" si="4"/>
        <v>405481.80000000005</v>
      </c>
      <c r="J21" s="52">
        <f t="shared" si="4"/>
        <v>14800.00741</v>
      </c>
      <c r="K21" s="62">
        <f t="shared" si="4"/>
        <v>420281.80741000001</v>
      </c>
      <c r="L21" s="52">
        <f t="shared" ref="L21:M21" si="5">SUM(L23,L26,L28,L33)</f>
        <v>29502</v>
      </c>
      <c r="M21" s="39">
        <f t="shared" si="5"/>
        <v>449783.80741000001</v>
      </c>
    </row>
    <row r="22" spans="1:238" ht="19.5" x14ac:dyDescent="0.35">
      <c r="A22" s="9"/>
      <c r="B22" s="28" t="s">
        <v>7</v>
      </c>
      <c r="C22" s="39">
        <f t="shared" ref="C22:K22" si="6">SUM(C36,C43,C49,C51,C56,C66)</f>
        <v>15279</v>
      </c>
      <c r="D22" s="12">
        <f t="shared" si="6"/>
        <v>2130.6</v>
      </c>
      <c r="E22" s="39">
        <f t="shared" si="6"/>
        <v>17409.599999999999</v>
      </c>
      <c r="F22" s="12">
        <f t="shared" si="6"/>
        <v>2892</v>
      </c>
      <c r="G22" s="39">
        <f t="shared" si="6"/>
        <v>20301.599999999999</v>
      </c>
      <c r="H22" s="12">
        <f t="shared" si="6"/>
        <v>600</v>
      </c>
      <c r="I22" s="39">
        <f t="shared" si="6"/>
        <v>23901.599999999999</v>
      </c>
      <c r="J22" s="52">
        <f>SUM(J36,J43,J49,J51,J56,J66)</f>
        <v>2373.8671899999999</v>
      </c>
      <c r="K22" s="62">
        <f t="shared" si="6"/>
        <v>26275.467189999999</v>
      </c>
      <c r="L22" s="52">
        <f>SUM(L36,L43,L49,L51,L56,L66)</f>
        <v>7840</v>
      </c>
      <c r="M22" s="39">
        <f t="shared" ref="M22" si="7">SUM(M36,M43,M49,M51,M56,M66)</f>
        <v>34115.467189999996</v>
      </c>
    </row>
    <row r="23" spans="1:238" ht="19.5" x14ac:dyDescent="0.35">
      <c r="A23" s="9" t="s">
        <v>8</v>
      </c>
      <c r="B23" s="29" t="s">
        <v>9</v>
      </c>
      <c r="C23" s="39">
        <f>C24+C25</f>
        <v>300850</v>
      </c>
      <c r="D23" s="12">
        <f>D24+D25</f>
        <v>2224.1999999999998</v>
      </c>
      <c r="E23" s="39">
        <f>E24+E25</f>
        <v>303074.2</v>
      </c>
      <c r="F23" s="12">
        <v>12335.6</v>
      </c>
      <c r="G23" s="39">
        <f>G24+G25</f>
        <v>315409.80000000005</v>
      </c>
      <c r="H23" s="12">
        <v>4800</v>
      </c>
      <c r="I23" s="39">
        <f>I24+I25</f>
        <v>320209.80000000005</v>
      </c>
      <c r="J23" s="52">
        <v>3000</v>
      </c>
      <c r="K23" s="62">
        <f>K24+K25</f>
        <v>323209.80000000005</v>
      </c>
      <c r="L23" s="52">
        <f>15430</f>
        <v>15430</v>
      </c>
      <c r="M23" s="39">
        <f>M24+M25</f>
        <v>338639.80000000005</v>
      </c>
      <c r="N23" s="58"/>
      <c r="O23" s="59"/>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4"/>
      <c r="CP23" s="14"/>
      <c r="CQ23" s="14"/>
      <c r="CR23" s="14"/>
      <c r="CS23" s="14"/>
      <c r="CT23" s="14"/>
      <c r="CU23" s="14"/>
      <c r="CV23" s="14"/>
      <c r="CW23" s="14"/>
      <c r="CX23" s="14"/>
      <c r="CY23" s="14"/>
      <c r="CZ23" s="14"/>
      <c r="DA23" s="14"/>
      <c r="DB23" s="14"/>
      <c r="DC23" s="14"/>
      <c r="DD23" s="14"/>
      <c r="DE23" s="14"/>
      <c r="DF23" s="14"/>
      <c r="DG23" s="14"/>
      <c r="DH23" s="14"/>
      <c r="DI23" s="14"/>
      <c r="DJ23" s="14"/>
      <c r="DK23" s="14"/>
      <c r="DL23" s="14"/>
      <c r="DM23" s="14"/>
      <c r="DN23" s="14"/>
      <c r="DO23" s="14"/>
      <c r="DP23" s="14"/>
      <c r="DQ23" s="14"/>
      <c r="DR23" s="14"/>
      <c r="DS23" s="14"/>
      <c r="DT23" s="14"/>
      <c r="DU23" s="14"/>
      <c r="DV23" s="14"/>
      <c r="DW23" s="14"/>
      <c r="DX23" s="14"/>
      <c r="DY23" s="14"/>
      <c r="DZ23" s="14"/>
      <c r="EA23" s="14"/>
      <c r="EB23" s="14"/>
      <c r="EC23" s="14"/>
      <c r="ED23" s="14"/>
      <c r="EE23" s="14"/>
      <c r="EF23" s="14"/>
      <c r="EG23" s="14"/>
      <c r="EH23" s="14"/>
      <c r="EI23" s="14"/>
      <c r="EJ23" s="14"/>
      <c r="EK23" s="14"/>
      <c r="EL23" s="14"/>
      <c r="EM23" s="14"/>
      <c r="EN23" s="14"/>
      <c r="EO23" s="14"/>
      <c r="EP23" s="14"/>
      <c r="EQ23" s="14"/>
      <c r="ER23" s="14"/>
      <c r="ES23" s="14"/>
      <c r="ET23" s="14"/>
      <c r="EU23" s="14"/>
      <c r="EV23" s="14"/>
      <c r="EW23" s="14"/>
      <c r="EX23" s="14"/>
      <c r="EY23" s="14"/>
      <c r="EZ23" s="14"/>
      <c r="FA23" s="14"/>
      <c r="FB23" s="14"/>
      <c r="FC23" s="14"/>
      <c r="FD23" s="14"/>
      <c r="FE23" s="14"/>
      <c r="FF23" s="14"/>
      <c r="FG23" s="14"/>
      <c r="FH23" s="14"/>
      <c r="FI23" s="14"/>
      <c r="FJ23" s="14"/>
      <c r="FK23" s="14"/>
      <c r="FL23" s="14"/>
      <c r="FM23" s="14"/>
      <c r="FN23" s="14"/>
      <c r="FO23" s="14"/>
      <c r="FP23" s="14"/>
      <c r="FQ23" s="14"/>
      <c r="FR23" s="14"/>
      <c r="FS23" s="14"/>
      <c r="FT23" s="14"/>
      <c r="FU23" s="14"/>
      <c r="FV23" s="14"/>
      <c r="FW23" s="14"/>
      <c r="FX23" s="14"/>
      <c r="FY23" s="14"/>
      <c r="FZ23" s="14"/>
      <c r="GA23" s="14"/>
      <c r="GB23" s="14"/>
      <c r="GC23" s="14"/>
      <c r="GD23" s="14"/>
      <c r="GE23" s="14"/>
      <c r="GF23" s="14"/>
      <c r="GG23" s="14"/>
      <c r="GH23" s="14"/>
      <c r="GI23" s="14"/>
      <c r="GJ23" s="14"/>
      <c r="GK23" s="14"/>
      <c r="GL23" s="14"/>
      <c r="GM23" s="14"/>
      <c r="GN23" s="14"/>
      <c r="GO23" s="14"/>
      <c r="GP23" s="14"/>
      <c r="GQ23" s="14"/>
      <c r="GR23" s="14"/>
      <c r="GS23" s="14"/>
      <c r="GT23" s="14"/>
      <c r="GU23" s="14"/>
      <c r="GV23" s="14"/>
      <c r="GW23" s="14"/>
      <c r="GX23" s="14"/>
      <c r="GY23" s="14"/>
      <c r="GZ23" s="14"/>
      <c r="HA23" s="14"/>
      <c r="HB23" s="14"/>
      <c r="HC23" s="14"/>
      <c r="HD23" s="14"/>
      <c r="HE23" s="14"/>
      <c r="HF23" s="14"/>
      <c r="HG23" s="14"/>
      <c r="HH23" s="14"/>
      <c r="HI23" s="14"/>
      <c r="HJ23" s="14"/>
      <c r="HK23" s="14"/>
      <c r="HL23" s="14"/>
      <c r="HM23" s="14"/>
      <c r="HN23" s="14"/>
      <c r="HO23" s="14"/>
      <c r="HP23" s="14"/>
      <c r="HQ23" s="14"/>
      <c r="HR23" s="14"/>
      <c r="HS23" s="14"/>
      <c r="HT23" s="14"/>
      <c r="HU23" s="14"/>
      <c r="HV23" s="14"/>
      <c r="HW23" s="14"/>
      <c r="HX23" s="14"/>
      <c r="HY23" s="14"/>
      <c r="HZ23" s="14"/>
      <c r="IA23" s="14"/>
      <c r="IB23" s="14"/>
      <c r="IC23" s="14"/>
      <c r="ID23" s="14"/>
    </row>
    <row r="24" spans="1:238" ht="18.75" x14ac:dyDescent="0.3">
      <c r="A24" s="17" t="s">
        <v>10</v>
      </c>
      <c r="B24" s="30" t="s">
        <v>11</v>
      </c>
      <c r="C24" s="15">
        <f>232205.2+8850</f>
        <v>241055.2</v>
      </c>
      <c r="D24" s="16"/>
      <c r="E24" s="20">
        <f>C24+D24</f>
        <v>241055.2</v>
      </c>
      <c r="F24" s="16">
        <f>F23-F25</f>
        <v>9254.6</v>
      </c>
      <c r="G24" s="20">
        <f>F24+E24</f>
        <v>250309.80000000002</v>
      </c>
      <c r="H24" s="16">
        <f>H23-H25</f>
        <v>3950</v>
      </c>
      <c r="I24" s="20">
        <f>G24+H24</f>
        <v>254259.80000000002</v>
      </c>
      <c r="J24" s="54">
        <f>J23-J25</f>
        <v>2450</v>
      </c>
      <c r="K24" s="64">
        <f>I24+J24</f>
        <v>256709.80000000002</v>
      </c>
      <c r="L24" s="54">
        <f>L23-L25</f>
        <v>12030</v>
      </c>
      <c r="M24" s="20">
        <f>K24+L24</f>
        <v>268739.80000000005</v>
      </c>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c r="CC24" s="14"/>
      <c r="CD24" s="14"/>
      <c r="CE24" s="14"/>
      <c r="CF24" s="14"/>
      <c r="CG24" s="14"/>
      <c r="CH24" s="14"/>
      <c r="CI24" s="14"/>
      <c r="CJ24" s="14"/>
      <c r="CK24" s="14"/>
      <c r="CL24" s="14"/>
      <c r="CM24" s="14"/>
      <c r="CN24" s="14"/>
      <c r="CO24" s="14"/>
      <c r="CP24" s="14"/>
      <c r="CQ24" s="14"/>
      <c r="CR24" s="14"/>
      <c r="CS24" s="14"/>
      <c r="CT24" s="14"/>
      <c r="CU24" s="14"/>
      <c r="CV24" s="14"/>
      <c r="CW24" s="14"/>
      <c r="CX24" s="14"/>
      <c r="CY24" s="14"/>
      <c r="CZ24" s="14"/>
      <c r="DA24" s="14"/>
      <c r="DB24" s="14"/>
      <c r="DC24" s="14"/>
      <c r="DD24" s="14"/>
      <c r="DE24" s="14"/>
      <c r="DF24" s="14"/>
      <c r="DG24" s="14"/>
      <c r="DH24" s="14"/>
      <c r="DI24" s="14"/>
      <c r="DJ24" s="14"/>
      <c r="DK24" s="14"/>
      <c r="DL24" s="14"/>
      <c r="DM24" s="14"/>
      <c r="DN24" s="14"/>
      <c r="DO24" s="14"/>
      <c r="DP24" s="14"/>
      <c r="DQ24" s="14"/>
      <c r="DR24" s="14"/>
      <c r="DS24" s="14"/>
      <c r="DT24" s="14"/>
      <c r="DU24" s="14"/>
      <c r="DV24" s="14"/>
      <c r="DW24" s="14"/>
      <c r="DX24" s="14"/>
      <c r="DY24" s="14"/>
      <c r="DZ24" s="14"/>
      <c r="EA24" s="14"/>
      <c r="EB24" s="14"/>
      <c r="EC24" s="14"/>
      <c r="ED24" s="14"/>
      <c r="EE24" s="14"/>
      <c r="EF24" s="14"/>
      <c r="EG24" s="14"/>
      <c r="EH24" s="14"/>
      <c r="EI24" s="14"/>
      <c r="EJ24" s="14"/>
      <c r="EK24" s="14"/>
      <c r="EL24" s="14"/>
      <c r="EM24" s="14"/>
      <c r="EN24" s="14"/>
      <c r="EO24" s="14"/>
      <c r="EP24" s="14"/>
      <c r="EQ24" s="14"/>
      <c r="ER24" s="14"/>
      <c r="ES24" s="14"/>
      <c r="ET24" s="14"/>
      <c r="EU24" s="14"/>
      <c r="EV24" s="14"/>
      <c r="EW24" s="14"/>
      <c r="EX24" s="14"/>
      <c r="EY24" s="14"/>
      <c r="EZ24" s="14"/>
      <c r="FA24" s="14"/>
      <c r="FB24" s="14"/>
      <c r="FC24" s="14"/>
      <c r="FD24" s="14"/>
      <c r="FE24" s="14"/>
      <c r="FF24" s="14"/>
      <c r="FG24" s="14"/>
      <c r="FH24" s="14"/>
      <c r="FI24" s="14"/>
      <c r="FJ24" s="14"/>
      <c r="FK24" s="14"/>
      <c r="FL24" s="14"/>
      <c r="FM24" s="14"/>
      <c r="FN24" s="14"/>
      <c r="FO24" s="14"/>
      <c r="FP24" s="14"/>
      <c r="FQ24" s="14"/>
      <c r="FR24" s="14"/>
      <c r="FS24" s="14"/>
      <c r="FT24" s="14"/>
      <c r="FU24" s="14"/>
      <c r="FV24" s="14"/>
      <c r="FW24" s="14"/>
      <c r="FX24" s="14"/>
      <c r="FY24" s="14"/>
      <c r="FZ24" s="14"/>
      <c r="GA24" s="14"/>
      <c r="GB24" s="14"/>
      <c r="GC24" s="14"/>
      <c r="GD24" s="14"/>
      <c r="GE24" s="14"/>
      <c r="GF24" s="14"/>
      <c r="GG24" s="14"/>
      <c r="GH24" s="14"/>
      <c r="GI24" s="14"/>
      <c r="GJ24" s="14"/>
      <c r="GK24" s="14"/>
      <c r="GL24" s="14"/>
      <c r="GM24" s="14"/>
      <c r="GN24" s="14"/>
      <c r="GO24" s="14"/>
      <c r="GP24" s="14"/>
      <c r="GQ24" s="14"/>
      <c r="GR24" s="14"/>
      <c r="GS24" s="14"/>
      <c r="GT24" s="14"/>
      <c r="GU24" s="14"/>
      <c r="GV24" s="14"/>
      <c r="GW24" s="14"/>
      <c r="GX24" s="14"/>
      <c r="GY24" s="14"/>
      <c r="GZ24" s="14"/>
      <c r="HA24" s="14"/>
      <c r="HB24" s="14"/>
      <c r="HC24" s="14"/>
      <c r="HD24" s="14"/>
      <c r="HE24" s="14"/>
      <c r="HF24" s="14"/>
      <c r="HG24" s="14"/>
      <c r="HH24" s="14"/>
      <c r="HI24" s="14"/>
      <c r="HJ24" s="14"/>
      <c r="HK24" s="14"/>
      <c r="HL24" s="14"/>
      <c r="HM24" s="14"/>
      <c r="HN24" s="14"/>
      <c r="HO24" s="14"/>
      <c r="HP24" s="14"/>
      <c r="HQ24" s="14"/>
      <c r="HR24" s="14"/>
      <c r="HS24" s="14"/>
      <c r="HT24" s="14"/>
      <c r="HU24" s="14"/>
      <c r="HV24" s="14"/>
      <c r="HW24" s="14"/>
      <c r="HX24" s="14"/>
      <c r="HY24" s="14"/>
      <c r="HZ24" s="14"/>
      <c r="IA24" s="14"/>
      <c r="IB24" s="14"/>
      <c r="IC24" s="14"/>
      <c r="ID24" s="14"/>
    </row>
    <row r="25" spans="1:238" ht="18.75" x14ac:dyDescent="0.3">
      <c r="A25" s="17" t="s">
        <v>10</v>
      </c>
      <c r="B25" s="30" t="s">
        <v>12</v>
      </c>
      <c r="C25" s="15">
        <v>59794.8</v>
      </c>
      <c r="D25" s="16">
        <v>2224.1999999999998</v>
      </c>
      <c r="E25" s="20">
        <f>C25+D25</f>
        <v>62019</v>
      </c>
      <c r="F25" s="16">
        <f>G25-E25</f>
        <v>3081</v>
      </c>
      <c r="G25" s="20">
        <v>65100</v>
      </c>
      <c r="H25" s="16">
        <v>850</v>
      </c>
      <c r="I25" s="20">
        <f>G25+H25</f>
        <v>65950</v>
      </c>
      <c r="J25" s="54">
        <v>550</v>
      </c>
      <c r="K25" s="64">
        <f>I25+J25</f>
        <v>66500</v>
      </c>
      <c r="L25" s="54">
        <v>3400</v>
      </c>
      <c r="M25" s="20">
        <f>K25+L25</f>
        <v>69900</v>
      </c>
      <c r="N25" s="58">
        <f>K23+L23</f>
        <v>338639.80000000005</v>
      </c>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c r="BX25" s="14"/>
      <c r="BY25" s="14"/>
      <c r="BZ25" s="14"/>
      <c r="CA25" s="14"/>
      <c r="CB25" s="14"/>
      <c r="CC25" s="14"/>
      <c r="CD25" s="14"/>
      <c r="CE25" s="14"/>
      <c r="CF25" s="14"/>
      <c r="CG25" s="14"/>
      <c r="CH25" s="14"/>
      <c r="CI25" s="14"/>
      <c r="CJ25" s="14"/>
      <c r="CK25" s="14"/>
      <c r="CL25" s="14"/>
      <c r="CM25" s="14"/>
      <c r="CN25" s="14"/>
      <c r="CO25" s="14"/>
      <c r="CP25" s="14"/>
      <c r="CQ25" s="14"/>
      <c r="CR25" s="14"/>
      <c r="CS25" s="14"/>
      <c r="CT25" s="14"/>
      <c r="CU25" s="14"/>
      <c r="CV25" s="14"/>
      <c r="CW25" s="14"/>
      <c r="CX25" s="14"/>
      <c r="CY25" s="14"/>
      <c r="CZ25" s="14"/>
      <c r="DA25" s="14"/>
      <c r="DB25" s="14"/>
      <c r="DC25" s="14"/>
      <c r="DD25" s="14"/>
      <c r="DE25" s="14"/>
      <c r="DF25" s="14"/>
      <c r="DG25" s="14"/>
      <c r="DH25" s="14"/>
      <c r="DI25" s="14"/>
      <c r="DJ25" s="14"/>
      <c r="DK25" s="14"/>
      <c r="DL25" s="14"/>
      <c r="DM25" s="14"/>
      <c r="DN25" s="14"/>
      <c r="DO25" s="14"/>
      <c r="DP25" s="14"/>
      <c r="DQ25" s="14"/>
      <c r="DR25" s="14"/>
      <c r="DS25" s="14"/>
      <c r="DT25" s="14"/>
      <c r="DU25" s="14"/>
      <c r="DV25" s="14"/>
      <c r="DW25" s="14"/>
      <c r="DX25" s="14"/>
      <c r="DY25" s="14"/>
      <c r="DZ25" s="14"/>
      <c r="EA25" s="14"/>
      <c r="EB25" s="14"/>
      <c r="EC25" s="14"/>
      <c r="ED25" s="14"/>
      <c r="EE25" s="14"/>
      <c r="EF25" s="14"/>
      <c r="EG25" s="14"/>
      <c r="EH25" s="14"/>
      <c r="EI25" s="14"/>
      <c r="EJ25" s="14"/>
      <c r="EK25" s="14"/>
      <c r="EL25" s="14"/>
      <c r="EM25" s="14"/>
      <c r="EN25" s="14"/>
      <c r="EO25" s="14"/>
      <c r="EP25" s="14"/>
      <c r="EQ25" s="14"/>
      <c r="ER25" s="14"/>
      <c r="ES25" s="14"/>
      <c r="ET25" s="14"/>
      <c r="EU25" s="14"/>
      <c r="EV25" s="14"/>
      <c r="EW25" s="14"/>
      <c r="EX25" s="14"/>
      <c r="EY25" s="14"/>
      <c r="EZ25" s="14"/>
      <c r="FA25" s="14"/>
      <c r="FB25" s="14"/>
      <c r="FC25" s="14"/>
      <c r="FD25" s="14"/>
      <c r="FE25" s="14"/>
      <c r="FF25" s="14"/>
      <c r="FG25" s="14"/>
      <c r="FH25" s="14"/>
      <c r="FI25" s="14"/>
      <c r="FJ25" s="14"/>
      <c r="FK25" s="14"/>
      <c r="FL25" s="14"/>
      <c r="FM25" s="14"/>
      <c r="FN25" s="14"/>
      <c r="FO25" s="14"/>
      <c r="FP25" s="14"/>
      <c r="FQ25" s="14"/>
      <c r="FR25" s="14"/>
      <c r="FS25" s="14"/>
      <c r="FT25" s="14"/>
      <c r="FU25" s="14"/>
      <c r="FV25" s="14"/>
      <c r="FW25" s="14"/>
      <c r="FX25" s="14"/>
      <c r="FY25" s="14"/>
      <c r="FZ25" s="14"/>
      <c r="GA25" s="14"/>
      <c r="GB25" s="14"/>
      <c r="GC25" s="14"/>
      <c r="GD25" s="14"/>
      <c r="GE25" s="14"/>
      <c r="GF25" s="14"/>
      <c r="GG25" s="14"/>
      <c r="GH25" s="14"/>
      <c r="GI25" s="14"/>
      <c r="GJ25" s="14"/>
      <c r="GK25" s="14"/>
      <c r="GL25" s="14"/>
      <c r="GM25" s="14"/>
      <c r="GN25" s="14"/>
      <c r="GO25" s="14"/>
      <c r="GP25" s="14"/>
      <c r="GQ25" s="14"/>
      <c r="GR25" s="14"/>
      <c r="GS25" s="14"/>
      <c r="GT25" s="14"/>
      <c r="GU25" s="14"/>
      <c r="GV25" s="14"/>
      <c r="GW25" s="14"/>
      <c r="GX25" s="14"/>
      <c r="GY25" s="14"/>
      <c r="GZ25" s="14"/>
      <c r="HA25" s="14"/>
      <c r="HB25" s="14"/>
      <c r="HC25" s="14"/>
      <c r="HD25" s="14"/>
      <c r="HE25" s="14"/>
      <c r="HF25" s="14"/>
      <c r="HG25" s="14"/>
      <c r="HH25" s="14"/>
      <c r="HI25" s="14"/>
      <c r="HJ25" s="14"/>
      <c r="HK25" s="14"/>
      <c r="HL25" s="14"/>
      <c r="HM25" s="14"/>
      <c r="HN25" s="14"/>
      <c r="HO25" s="14"/>
      <c r="HP25" s="14"/>
      <c r="HQ25" s="14"/>
      <c r="HR25" s="14"/>
      <c r="HS25" s="14"/>
      <c r="HT25" s="14"/>
      <c r="HU25" s="14"/>
      <c r="HV25" s="14"/>
      <c r="HW25" s="14"/>
      <c r="HX25" s="14"/>
      <c r="HY25" s="14"/>
      <c r="HZ25" s="14"/>
      <c r="IA25" s="14"/>
      <c r="IB25" s="14"/>
      <c r="IC25" s="14"/>
      <c r="ID25" s="14"/>
    </row>
    <row r="26" spans="1:238" ht="31.5" x14ac:dyDescent="0.3">
      <c r="A26" s="9" t="s">
        <v>80</v>
      </c>
      <c r="B26" s="31" t="s">
        <v>81</v>
      </c>
      <c r="C26" s="39">
        <f>C27</f>
        <v>16472</v>
      </c>
      <c r="D26" s="16"/>
      <c r="E26" s="39">
        <f>E27</f>
        <v>16472</v>
      </c>
      <c r="F26" s="16"/>
      <c r="G26" s="39">
        <v>16472</v>
      </c>
      <c r="H26" s="16"/>
      <c r="I26" s="39">
        <v>16472</v>
      </c>
      <c r="J26" s="54">
        <f>J27</f>
        <v>0</v>
      </c>
      <c r="K26" s="62">
        <v>16472</v>
      </c>
      <c r="L26" s="54">
        <f>L27</f>
        <v>0</v>
      </c>
      <c r="M26" s="39">
        <v>16472</v>
      </c>
      <c r="N26" s="58">
        <v>61404.815540000003</v>
      </c>
      <c r="O26" s="14" t="s">
        <v>117</v>
      </c>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c r="DN26" s="14"/>
      <c r="DO26" s="14"/>
      <c r="DP26" s="14"/>
      <c r="DQ26" s="14"/>
      <c r="DR26" s="14"/>
      <c r="DS26" s="14"/>
      <c r="DT26" s="14"/>
      <c r="DU26" s="14"/>
      <c r="DV26" s="14"/>
      <c r="DW26" s="14"/>
      <c r="DX26" s="14"/>
      <c r="DY26" s="14"/>
      <c r="DZ26" s="14"/>
      <c r="EA26" s="14"/>
      <c r="EB26" s="14"/>
      <c r="EC26" s="14"/>
      <c r="ED26" s="14"/>
      <c r="EE26" s="14"/>
      <c r="EF26" s="14"/>
      <c r="EG26" s="14"/>
      <c r="EH26" s="14"/>
      <c r="EI26" s="14"/>
      <c r="EJ26" s="14"/>
      <c r="EK26" s="14"/>
      <c r="EL26" s="14"/>
      <c r="EM26" s="14"/>
      <c r="EN26" s="14"/>
      <c r="EO26" s="14"/>
      <c r="EP26" s="14"/>
      <c r="EQ26" s="14"/>
      <c r="ER26" s="14"/>
      <c r="ES26" s="14"/>
      <c r="ET26" s="14"/>
      <c r="EU26" s="14"/>
      <c r="EV26" s="14"/>
      <c r="EW26" s="14"/>
      <c r="EX26" s="14"/>
      <c r="EY26" s="14"/>
      <c r="EZ26" s="14"/>
      <c r="FA26" s="14"/>
      <c r="FB26" s="14"/>
      <c r="FC26" s="14"/>
      <c r="FD26" s="14"/>
      <c r="FE26" s="14"/>
      <c r="FF26" s="14"/>
      <c r="FG26" s="14"/>
      <c r="FH26" s="14"/>
      <c r="FI26" s="14"/>
      <c r="FJ26" s="14"/>
      <c r="FK26" s="14"/>
      <c r="FL26" s="14"/>
      <c r="FM26" s="14"/>
      <c r="FN26" s="14"/>
      <c r="FO26" s="14"/>
      <c r="FP26" s="14"/>
      <c r="FQ26" s="14"/>
      <c r="FR26" s="14"/>
      <c r="FS26" s="14"/>
      <c r="FT26" s="14"/>
      <c r="FU26" s="14"/>
      <c r="FV26" s="14"/>
      <c r="FW26" s="14"/>
      <c r="FX26" s="14"/>
      <c r="FY26" s="14"/>
      <c r="FZ26" s="14"/>
      <c r="GA26" s="14"/>
      <c r="GB26" s="14"/>
      <c r="GC26" s="14"/>
      <c r="GD26" s="14"/>
      <c r="GE26" s="14"/>
      <c r="GF26" s="14"/>
      <c r="GG26" s="14"/>
      <c r="GH26" s="14"/>
      <c r="GI26" s="14"/>
      <c r="GJ26" s="14"/>
      <c r="GK26" s="14"/>
      <c r="GL26" s="14"/>
      <c r="GM26" s="14"/>
      <c r="GN26" s="14"/>
      <c r="GO26" s="14"/>
      <c r="GP26" s="14"/>
      <c r="GQ26" s="14"/>
      <c r="GR26" s="14"/>
      <c r="GS26" s="14"/>
      <c r="GT26" s="14"/>
      <c r="GU26" s="14"/>
      <c r="GV26" s="14"/>
      <c r="GW26" s="14"/>
      <c r="GX26" s="14"/>
      <c r="GY26" s="14"/>
      <c r="GZ26" s="14"/>
      <c r="HA26" s="14"/>
      <c r="HB26" s="14"/>
      <c r="HC26" s="14"/>
      <c r="HD26" s="14"/>
      <c r="HE26" s="14"/>
      <c r="HF26" s="14"/>
      <c r="HG26" s="14"/>
      <c r="HH26" s="14"/>
      <c r="HI26" s="14"/>
      <c r="HJ26" s="14"/>
      <c r="HK26" s="14"/>
      <c r="HL26" s="14"/>
      <c r="HM26" s="14"/>
      <c r="HN26" s="14"/>
      <c r="HO26" s="14"/>
      <c r="HP26" s="14"/>
      <c r="HQ26" s="14"/>
      <c r="HR26" s="14"/>
      <c r="HS26" s="14"/>
      <c r="HT26" s="14"/>
      <c r="HU26" s="14"/>
      <c r="HV26" s="14"/>
      <c r="HW26" s="14"/>
      <c r="HX26" s="14"/>
      <c r="HY26" s="14"/>
      <c r="HZ26" s="14"/>
      <c r="IA26" s="14"/>
      <c r="IB26" s="14"/>
      <c r="IC26" s="14"/>
      <c r="ID26" s="14"/>
    </row>
    <row r="27" spans="1:238" ht="31.5" x14ac:dyDescent="0.35">
      <c r="A27" s="17" t="s">
        <v>62</v>
      </c>
      <c r="B27" s="23" t="s">
        <v>63</v>
      </c>
      <c r="C27" s="20">
        <v>16472</v>
      </c>
      <c r="D27" s="12"/>
      <c r="E27" s="20">
        <f>C27+D27</f>
        <v>16472</v>
      </c>
      <c r="F27" s="12"/>
      <c r="G27" s="20">
        <f>E27+F27</f>
        <v>16472</v>
      </c>
      <c r="H27" s="12"/>
      <c r="I27" s="20">
        <f>G27+H27</f>
        <v>16472</v>
      </c>
      <c r="J27" s="52"/>
      <c r="K27" s="64">
        <f>I27+J27</f>
        <v>16472</v>
      </c>
      <c r="L27" s="52"/>
      <c r="M27" s="20">
        <f>K27+L27</f>
        <v>16472</v>
      </c>
      <c r="N27" s="58">
        <f>N25+N26</f>
        <v>400044.61554000003</v>
      </c>
      <c r="O27" s="60">
        <f>N27*7.41/42.41</f>
        <v>69896.972439316203</v>
      </c>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c r="BY27" s="14"/>
      <c r="BZ27" s="14"/>
      <c r="CA27" s="14"/>
      <c r="CB27" s="14"/>
      <c r="CC27" s="14"/>
      <c r="CD27" s="14"/>
      <c r="CE27" s="14"/>
      <c r="CF27" s="14"/>
      <c r="CG27" s="14"/>
      <c r="CH27" s="14"/>
      <c r="CI27" s="14"/>
      <c r="CJ27" s="14"/>
      <c r="CK27" s="14"/>
      <c r="CL27" s="14"/>
      <c r="CM27" s="14"/>
      <c r="CN27" s="14"/>
      <c r="CO27" s="14"/>
      <c r="CP27" s="14"/>
      <c r="CQ27" s="14"/>
      <c r="CR27" s="14"/>
      <c r="CS27" s="14"/>
      <c r="CT27" s="14"/>
      <c r="CU27" s="14"/>
      <c r="CV27" s="14"/>
      <c r="CW27" s="14"/>
      <c r="CX27" s="14"/>
      <c r="CY27" s="14"/>
      <c r="CZ27" s="14"/>
      <c r="DA27" s="14"/>
      <c r="DB27" s="14"/>
      <c r="DC27" s="14"/>
      <c r="DD27" s="14"/>
      <c r="DE27" s="14"/>
      <c r="DF27" s="14"/>
      <c r="DG27" s="14"/>
      <c r="DH27" s="14"/>
      <c r="DI27" s="14"/>
      <c r="DJ27" s="14"/>
      <c r="DK27" s="14"/>
      <c r="DL27" s="14"/>
      <c r="DM27" s="14"/>
      <c r="DN27" s="14"/>
      <c r="DO27" s="14"/>
      <c r="DP27" s="14"/>
      <c r="DQ27" s="14"/>
      <c r="DR27" s="14"/>
      <c r="DS27" s="14"/>
      <c r="DT27" s="14"/>
      <c r="DU27" s="14"/>
      <c r="DV27" s="14"/>
      <c r="DW27" s="14"/>
      <c r="DX27" s="14"/>
      <c r="DY27" s="14"/>
      <c r="DZ27" s="14"/>
      <c r="EA27" s="14"/>
      <c r="EB27" s="14"/>
      <c r="EC27" s="14"/>
      <c r="ED27" s="14"/>
      <c r="EE27" s="14"/>
      <c r="EF27" s="14"/>
      <c r="EG27" s="14"/>
      <c r="EH27" s="14"/>
      <c r="EI27" s="14"/>
      <c r="EJ27" s="14"/>
      <c r="EK27" s="14"/>
      <c r="EL27" s="14"/>
      <c r="EM27" s="14"/>
      <c r="EN27" s="14"/>
      <c r="EO27" s="14"/>
      <c r="EP27" s="14"/>
      <c r="EQ27" s="14"/>
      <c r="ER27" s="14"/>
      <c r="ES27" s="14"/>
      <c r="ET27" s="14"/>
      <c r="EU27" s="14"/>
      <c r="EV27" s="14"/>
      <c r="EW27" s="14"/>
      <c r="EX27" s="14"/>
      <c r="EY27" s="14"/>
      <c r="EZ27" s="14"/>
      <c r="FA27" s="14"/>
      <c r="FB27" s="14"/>
      <c r="FC27" s="14"/>
      <c r="FD27" s="14"/>
      <c r="FE27" s="14"/>
      <c r="FF27" s="14"/>
      <c r="FG27" s="14"/>
      <c r="FH27" s="14"/>
      <c r="FI27" s="14"/>
      <c r="FJ27" s="14"/>
      <c r="FK27" s="14"/>
      <c r="FL27" s="14"/>
      <c r="FM27" s="14"/>
      <c r="FN27" s="14"/>
      <c r="FO27" s="14"/>
      <c r="FP27" s="14"/>
      <c r="FQ27" s="14"/>
      <c r="FR27" s="14"/>
      <c r="FS27" s="14"/>
      <c r="FT27" s="14"/>
      <c r="FU27" s="14"/>
      <c r="FV27" s="14"/>
      <c r="FW27" s="14"/>
      <c r="FX27" s="14"/>
      <c r="FY27" s="14"/>
      <c r="FZ27" s="14"/>
      <c r="GA27" s="14"/>
      <c r="GB27" s="14"/>
      <c r="GC27" s="14"/>
      <c r="GD27" s="14"/>
      <c r="GE27" s="14"/>
      <c r="GF27" s="14"/>
      <c r="GG27" s="14"/>
      <c r="GH27" s="14"/>
      <c r="GI27" s="14"/>
      <c r="GJ27" s="14"/>
      <c r="GK27" s="14"/>
      <c r="GL27" s="14"/>
      <c r="GM27" s="14"/>
      <c r="GN27" s="14"/>
      <c r="GO27" s="14"/>
      <c r="GP27" s="14"/>
      <c r="GQ27" s="14"/>
      <c r="GR27" s="14"/>
      <c r="GS27" s="14"/>
      <c r="GT27" s="14"/>
      <c r="GU27" s="14"/>
      <c r="GV27" s="14"/>
      <c r="GW27" s="14"/>
      <c r="GX27" s="14"/>
      <c r="GY27" s="14"/>
      <c r="GZ27" s="14"/>
      <c r="HA27" s="14"/>
      <c r="HB27" s="14"/>
      <c r="HC27" s="14"/>
      <c r="HD27" s="14"/>
      <c r="HE27" s="14"/>
      <c r="HF27" s="14"/>
      <c r="HG27" s="14"/>
      <c r="HH27" s="14"/>
      <c r="HI27" s="14"/>
      <c r="HJ27" s="14"/>
      <c r="HK27" s="14"/>
      <c r="HL27" s="14"/>
      <c r="HM27" s="14"/>
      <c r="HN27" s="14"/>
      <c r="HO27" s="14"/>
      <c r="HP27" s="14"/>
      <c r="HQ27" s="14"/>
      <c r="HR27" s="14"/>
      <c r="HS27" s="14"/>
      <c r="HT27" s="14"/>
      <c r="HU27" s="14"/>
      <c r="HV27" s="14"/>
      <c r="HW27" s="14"/>
      <c r="HX27" s="14"/>
      <c r="HY27" s="14"/>
      <c r="HZ27" s="14"/>
      <c r="IA27" s="14"/>
      <c r="IB27" s="14"/>
      <c r="IC27" s="14"/>
      <c r="ID27" s="14"/>
    </row>
    <row r="28" spans="1:238" ht="19.5" x14ac:dyDescent="0.35">
      <c r="A28" s="9" t="s">
        <v>13</v>
      </c>
      <c r="B28" s="29" t="s">
        <v>14</v>
      </c>
      <c r="C28" s="11">
        <f>C30+C31+C32+C29</f>
        <v>53085</v>
      </c>
      <c r="D28" s="12">
        <f t="shared" ref="D28:H28" si="8">D30+D31+D32+D29</f>
        <v>0</v>
      </c>
      <c r="E28" s="39">
        <f>E30+E31+E32+E29</f>
        <v>53085</v>
      </c>
      <c r="F28" s="12">
        <f>F30+F31+F32+F29</f>
        <v>2700</v>
      </c>
      <c r="G28" s="39">
        <f t="shared" si="8"/>
        <v>55785</v>
      </c>
      <c r="H28" s="12">
        <f t="shared" si="8"/>
        <v>4800</v>
      </c>
      <c r="I28" s="39">
        <f>I30+I31+I32+I29</f>
        <v>60585</v>
      </c>
      <c r="J28" s="52">
        <f>J30+J31+J32+J29</f>
        <v>11800.00741</v>
      </c>
      <c r="K28" s="62">
        <f t="shared" ref="K28" si="9">K30+K31+K32+K29</f>
        <v>72385.007409999991</v>
      </c>
      <c r="L28" s="52">
        <f>L30+L31+L32+L29</f>
        <v>9572</v>
      </c>
      <c r="M28" s="39">
        <f t="shared" ref="M28" si="10">M30+M31+M32+M29</f>
        <v>81957.007409999991</v>
      </c>
      <c r="N28" s="14"/>
      <c r="O28" s="61">
        <f>O27-K25</f>
        <v>3396.9724393162032</v>
      </c>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c r="CV28" s="14"/>
      <c r="CW28" s="14"/>
      <c r="CX28" s="14"/>
      <c r="CY28" s="14"/>
      <c r="CZ28" s="14"/>
      <c r="DA28" s="14"/>
      <c r="DB28" s="14"/>
      <c r="DC28" s="14"/>
      <c r="DD28" s="14"/>
      <c r="DE28" s="14"/>
      <c r="DF28" s="14"/>
      <c r="DG28" s="14"/>
      <c r="DH28" s="14"/>
      <c r="DI28" s="14"/>
      <c r="DJ28" s="14"/>
      <c r="DK28" s="14"/>
      <c r="DL28" s="14"/>
      <c r="DM28" s="14"/>
      <c r="DN28" s="14"/>
      <c r="DO28" s="14"/>
      <c r="DP28" s="14"/>
      <c r="DQ28" s="14"/>
      <c r="DR28" s="14"/>
      <c r="DS28" s="14"/>
      <c r="DT28" s="14"/>
      <c r="DU28" s="14"/>
      <c r="DV28" s="14"/>
      <c r="DW28" s="14"/>
      <c r="DX28" s="14"/>
      <c r="DY28" s="14"/>
      <c r="DZ28" s="14"/>
      <c r="EA28" s="14"/>
      <c r="EB28" s="14"/>
      <c r="EC28" s="14"/>
      <c r="ED28" s="14"/>
      <c r="EE28" s="14"/>
      <c r="EF28" s="14"/>
      <c r="EG28" s="14"/>
      <c r="EH28" s="14"/>
      <c r="EI28" s="14"/>
      <c r="EJ28" s="14"/>
      <c r="EK28" s="14"/>
      <c r="EL28" s="14"/>
      <c r="EM28" s="14"/>
      <c r="EN28" s="14"/>
      <c r="EO28" s="14"/>
      <c r="EP28" s="14"/>
      <c r="EQ28" s="14"/>
      <c r="ER28" s="14"/>
      <c r="ES28" s="14"/>
      <c r="ET28" s="14"/>
      <c r="EU28" s="14"/>
      <c r="EV28" s="14"/>
      <c r="EW28" s="14"/>
      <c r="EX28" s="14"/>
      <c r="EY28" s="14"/>
      <c r="EZ28" s="14"/>
      <c r="FA28" s="14"/>
      <c r="FB28" s="14"/>
      <c r="FC28" s="14"/>
      <c r="FD28" s="14"/>
      <c r="FE28" s="14"/>
      <c r="FF28" s="14"/>
      <c r="FG28" s="14"/>
      <c r="FH28" s="14"/>
      <c r="FI28" s="14"/>
      <c r="FJ28" s="14"/>
      <c r="FK28" s="14"/>
      <c r="FL28" s="14"/>
      <c r="FM28" s="14"/>
      <c r="FN28" s="14"/>
      <c r="FO28" s="14"/>
      <c r="FP28" s="14"/>
      <c r="FQ28" s="14"/>
      <c r="FR28" s="14"/>
      <c r="FS28" s="14"/>
      <c r="FT28" s="14"/>
      <c r="FU28" s="14"/>
      <c r="FV28" s="14"/>
      <c r="FW28" s="14"/>
      <c r="FX28" s="14"/>
      <c r="FY28" s="14"/>
      <c r="FZ28" s="14"/>
      <c r="GA28" s="14"/>
      <c r="GB28" s="14"/>
      <c r="GC28" s="14"/>
      <c r="GD28" s="14"/>
      <c r="GE28" s="14"/>
      <c r="GF28" s="14"/>
      <c r="GG28" s="14"/>
      <c r="GH28" s="14"/>
      <c r="GI28" s="14"/>
      <c r="GJ28" s="14"/>
      <c r="GK28" s="14"/>
      <c r="GL28" s="14"/>
      <c r="GM28" s="14"/>
      <c r="GN28" s="14"/>
      <c r="GO28" s="14"/>
      <c r="GP28" s="14"/>
      <c r="GQ28" s="14"/>
      <c r="GR28" s="14"/>
      <c r="GS28" s="14"/>
      <c r="GT28" s="14"/>
      <c r="GU28" s="14"/>
      <c r="GV28" s="14"/>
      <c r="GW28" s="14"/>
      <c r="GX28" s="14"/>
      <c r="GY28" s="14"/>
      <c r="GZ28" s="14"/>
      <c r="HA28" s="14"/>
      <c r="HB28" s="14"/>
      <c r="HC28" s="14"/>
      <c r="HD28" s="14"/>
      <c r="HE28" s="14"/>
      <c r="HF28" s="14"/>
      <c r="HG28" s="14"/>
      <c r="HH28" s="14"/>
      <c r="HI28" s="14"/>
      <c r="HJ28" s="14"/>
      <c r="HK28" s="14"/>
      <c r="HL28" s="14"/>
      <c r="HM28" s="14"/>
      <c r="HN28" s="14"/>
      <c r="HO28" s="14"/>
      <c r="HP28" s="14"/>
      <c r="HQ28" s="14"/>
      <c r="HR28" s="14"/>
      <c r="HS28" s="14"/>
      <c r="HT28" s="14"/>
      <c r="HU28" s="14"/>
      <c r="HV28" s="14"/>
      <c r="HW28" s="14"/>
      <c r="HX28" s="14"/>
      <c r="HY28" s="14"/>
      <c r="HZ28" s="14"/>
      <c r="IA28" s="14"/>
      <c r="IB28" s="14"/>
      <c r="IC28" s="14"/>
      <c r="ID28" s="14"/>
    </row>
    <row r="29" spans="1:238" ht="21" customHeight="1" x14ac:dyDescent="0.3">
      <c r="A29" s="32" t="s">
        <v>83</v>
      </c>
      <c r="B29" s="23" t="s">
        <v>82</v>
      </c>
      <c r="C29" s="15">
        <v>45900</v>
      </c>
      <c r="D29" s="16"/>
      <c r="E29" s="20">
        <f>C29+D29</f>
        <v>45900</v>
      </c>
      <c r="F29" s="16">
        <v>1400</v>
      </c>
      <c r="G29" s="20">
        <f>C29+F29</f>
        <v>47300</v>
      </c>
      <c r="H29" s="16">
        <v>4800</v>
      </c>
      <c r="I29" s="20">
        <f>G29+H29</f>
        <v>52100</v>
      </c>
      <c r="J29" s="54">
        <v>11200.00741</v>
      </c>
      <c r="K29" s="64">
        <f>I29+J29</f>
        <v>63300.007409999998</v>
      </c>
      <c r="L29" s="54">
        <f>7000+2572</f>
        <v>9572</v>
      </c>
      <c r="M29" s="20">
        <f>K29+L29</f>
        <v>72872.007409999991</v>
      </c>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14"/>
      <c r="BW29" s="14"/>
      <c r="BX29" s="14"/>
      <c r="BY29" s="14"/>
      <c r="BZ29" s="14"/>
      <c r="CA29" s="14"/>
      <c r="CB29" s="14"/>
      <c r="CC29" s="14"/>
      <c r="CD29" s="14"/>
      <c r="CE29" s="14"/>
      <c r="CF29" s="14"/>
      <c r="CG29" s="14"/>
      <c r="CH29" s="14"/>
      <c r="CI29" s="14"/>
      <c r="CJ29" s="14"/>
      <c r="CK29" s="14"/>
      <c r="CL29" s="14"/>
      <c r="CM29" s="14"/>
      <c r="CN29" s="14"/>
      <c r="CO29" s="14"/>
      <c r="CP29" s="14"/>
      <c r="CQ29" s="14"/>
      <c r="CR29" s="14"/>
      <c r="CS29" s="14"/>
      <c r="CT29" s="14"/>
      <c r="CU29" s="14"/>
      <c r="CV29" s="14"/>
      <c r="CW29" s="14"/>
      <c r="CX29" s="14"/>
      <c r="CY29" s="14"/>
      <c r="CZ29" s="14"/>
      <c r="DA29" s="14"/>
      <c r="DB29" s="14"/>
      <c r="DC29" s="14"/>
      <c r="DD29" s="14"/>
      <c r="DE29" s="14"/>
      <c r="DF29" s="14"/>
      <c r="DG29" s="14"/>
      <c r="DH29" s="14"/>
      <c r="DI29" s="14"/>
      <c r="DJ29" s="14"/>
      <c r="DK29" s="14"/>
      <c r="DL29" s="14"/>
      <c r="DM29" s="14"/>
      <c r="DN29" s="14"/>
      <c r="DO29" s="14"/>
      <c r="DP29" s="14"/>
      <c r="DQ29" s="14"/>
      <c r="DR29" s="14"/>
      <c r="DS29" s="14"/>
      <c r="DT29" s="14"/>
      <c r="DU29" s="14"/>
      <c r="DV29" s="14"/>
      <c r="DW29" s="14"/>
      <c r="DX29" s="14"/>
      <c r="DY29" s="14"/>
      <c r="DZ29" s="14"/>
      <c r="EA29" s="14"/>
      <c r="EB29" s="14"/>
      <c r="EC29" s="14"/>
      <c r="ED29" s="14"/>
      <c r="EE29" s="14"/>
      <c r="EF29" s="14"/>
      <c r="EG29" s="14"/>
      <c r="EH29" s="14"/>
      <c r="EI29" s="14"/>
      <c r="EJ29" s="14"/>
      <c r="EK29" s="14"/>
      <c r="EL29" s="14"/>
      <c r="EM29" s="14"/>
      <c r="EN29" s="14"/>
      <c r="EO29" s="14"/>
      <c r="EP29" s="14"/>
      <c r="EQ29" s="14"/>
      <c r="ER29" s="14"/>
      <c r="ES29" s="14"/>
      <c r="ET29" s="14"/>
      <c r="EU29" s="14"/>
      <c r="EV29" s="14"/>
      <c r="EW29" s="14"/>
      <c r="EX29" s="14"/>
      <c r="EY29" s="14"/>
      <c r="EZ29" s="14"/>
      <c r="FA29" s="14"/>
      <c r="FB29" s="14"/>
      <c r="FC29" s="14"/>
      <c r="FD29" s="14"/>
      <c r="FE29" s="14"/>
      <c r="FF29" s="14"/>
      <c r="FG29" s="14"/>
      <c r="FH29" s="14"/>
      <c r="FI29" s="14"/>
      <c r="FJ29" s="14"/>
      <c r="FK29" s="14"/>
      <c r="FL29" s="14"/>
      <c r="FM29" s="14"/>
      <c r="FN29" s="14"/>
      <c r="FO29" s="14"/>
      <c r="FP29" s="14"/>
      <c r="FQ29" s="14"/>
      <c r="FR29" s="14"/>
      <c r="FS29" s="14"/>
      <c r="FT29" s="14"/>
      <c r="FU29" s="14"/>
      <c r="FV29" s="14"/>
      <c r="FW29" s="14"/>
      <c r="FX29" s="14"/>
      <c r="FY29" s="14"/>
      <c r="FZ29" s="14"/>
      <c r="GA29" s="14"/>
      <c r="GB29" s="14"/>
      <c r="GC29" s="14"/>
      <c r="GD29" s="14"/>
      <c r="GE29" s="14"/>
      <c r="GF29" s="14"/>
      <c r="GG29" s="14"/>
      <c r="GH29" s="14"/>
      <c r="GI29" s="14"/>
      <c r="GJ29" s="14"/>
      <c r="GK29" s="14"/>
      <c r="GL29" s="14"/>
      <c r="GM29" s="14"/>
      <c r="GN29" s="14"/>
      <c r="GO29" s="14"/>
      <c r="GP29" s="14"/>
      <c r="GQ29" s="14"/>
      <c r="GR29" s="14"/>
      <c r="GS29" s="14"/>
      <c r="GT29" s="14"/>
      <c r="GU29" s="14"/>
      <c r="GV29" s="14"/>
      <c r="GW29" s="14"/>
      <c r="GX29" s="14"/>
      <c r="GY29" s="14"/>
      <c r="GZ29" s="14"/>
      <c r="HA29" s="14"/>
      <c r="HB29" s="14"/>
      <c r="HC29" s="14"/>
      <c r="HD29" s="14"/>
      <c r="HE29" s="14"/>
      <c r="HF29" s="14"/>
      <c r="HG29" s="14"/>
      <c r="HH29" s="14"/>
      <c r="HI29" s="14"/>
      <c r="HJ29" s="14"/>
      <c r="HK29" s="14"/>
      <c r="HL29" s="14"/>
      <c r="HM29" s="14"/>
      <c r="HN29" s="14"/>
      <c r="HO29" s="14"/>
      <c r="HP29" s="14"/>
      <c r="HQ29" s="14"/>
      <c r="HR29" s="14"/>
      <c r="HS29" s="14"/>
      <c r="HT29" s="14"/>
      <c r="HU29" s="14"/>
      <c r="HV29" s="14"/>
      <c r="HW29" s="14"/>
      <c r="HX29" s="14"/>
      <c r="HY29" s="14"/>
      <c r="HZ29" s="14"/>
      <c r="IA29" s="14"/>
      <c r="IB29" s="14"/>
      <c r="IC29" s="14"/>
      <c r="ID29" s="14"/>
    </row>
    <row r="30" spans="1:238" ht="18.75" x14ac:dyDescent="0.3">
      <c r="A30" s="17" t="s">
        <v>88</v>
      </c>
      <c r="B30" s="23" t="s">
        <v>15</v>
      </c>
      <c r="C30" s="15">
        <v>0</v>
      </c>
      <c r="D30" s="16"/>
      <c r="E30" s="20">
        <f>C30+D30</f>
        <v>0</v>
      </c>
      <c r="F30" s="16"/>
      <c r="G30" s="20">
        <f>C30+F30</f>
        <v>0</v>
      </c>
      <c r="H30" s="16"/>
      <c r="I30" s="20">
        <f>E30+H30</f>
        <v>0</v>
      </c>
      <c r="J30" s="54"/>
      <c r="K30" s="64">
        <f>G30+J30</f>
        <v>0</v>
      </c>
      <c r="L30" s="54"/>
      <c r="M30" s="20">
        <f>K30+L30</f>
        <v>0</v>
      </c>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c r="BX30" s="14"/>
      <c r="BY30" s="14"/>
      <c r="BZ30" s="14"/>
      <c r="CA30" s="14"/>
      <c r="CB30" s="14"/>
      <c r="CC30" s="14"/>
      <c r="CD30" s="14"/>
      <c r="CE30" s="14"/>
      <c r="CF30" s="14"/>
      <c r="CG30" s="14"/>
      <c r="CH30" s="14"/>
      <c r="CI30" s="14"/>
      <c r="CJ30" s="14"/>
      <c r="CK30" s="14"/>
      <c r="CL30" s="14"/>
      <c r="CM30" s="14"/>
      <c r="CN30" s="14"/>
      <c r="CO30" s="14"/>
      <c r="CP30" s="14"/>
      <c r="CQ30" s="14"/>
      <c r="CR30" s="14"/>
      <c r="CS30" s="14"/>
      <c r="CT30" s="14"/>
      <c r="CU30" s="14"/>
      <c r="CV30" s="14"/>
      <c r="CW30" s="14"/>
      <c r="CX30" s="14"/>
      <c r="CY30" s="14"/>
      <c r="CZ30" s="14"/>
      <c r="DA30" s="14"/>
      <c r="DB30" s="14"/>
      <c r="DC30" s="14"/>
      <c r="DD30" s="14"/>
      <c r="DE30" s="14"/>
      <c r="DF30" s="14"/>
      <c r="DG30" s="14"/>
      <c r="DH30" s="14"/>
      <c r="DI30" s="14"/>
      <c r="DJ30" s="14"/>
      <c r="DK30" s="14"/>
      <c r="DL30" s="14"/>
      <c r="DM30" s="14"/>
      <c r="DN30" s="14"/>
      <c r="DO30" s="14"/>
      <c r="DP30" s="14"/>
      <c r="DQ30" s="14"/>
      <c r="DR30" s="14"/>
      <c r="DS30" s="14"/>
      <c r="DT30" s="14"/>
      <c r="DU30" s="14"/>
      <c r="DV30" s="14"/>
      <c r="DW30" s="14"/>
      <c r="DX30" s="14"/>
      <c r="DY30" s="14"/>
      <c r="DZ30" s="14"/>
      <c r="EA30" s="14"/>
      <c r="EB30" s="14"/>
      <c r="EC30" s="14"/>
      <c r="ED30" s="14"/>
      <c r="EE30" s="14"/>
      <c r="EF30" s="14"/>
      <c r="EG30" s="14"/>
      <c r="EH30" s="14"/>
      <c r="EI30" s="14"/>
      <c r="EJ30" s="14"/>
      <c r="EK30" s="14"/>
      <c r="EL30" s="14"/>
      <c r="EM30" s="14"/>
      <c r="EN30" s="14"/>
      <c r="EO30" s="14"/>
      <c r="EP30" s="14"/>
      <c r="EQ30" s="14"/>
      <c r="ER30" s="14"/>
      <c r="ES30" s="14"/>
      <c r="ET30" s="14"/>
      <c r="EU30" s="14"/>
      <c r="EV30" s="14"/>
      <c r="EW30" s="14"/>
      <c r="EX30" s="14"/>
      <c r="EY30" s="14"/>
      <c r="EZ30" s="14"/>
      <c r="FA30" s="14"/>
      <c r="FB30" s="14"/>
      <c r="FC30" s="14"/>
      <c r="FD30" s="14"/>
      <c r="FE30" s="14"/>
      <c r="FF30" s="14"/>
      <c r="FG30" s="14"/>
      <c r="FH30" s="14"/>
      <c r="FI30" s="14"/>
      <c r="FJ30" s="14"/>
      <c r="FK30" s="14"/>
      <c r="FL30" s="14"/>
      <c r="FM30" s="14"/>
      <c r="FN30" s="14"/>
      <c r="FO30" s="14"/>
      <c r="FP30" s="14"/>
      <c r="FQ30" s="14"/>
      <c r="FR30" s="14"/>
      <c r="FS30" s="14"/>
      <c r="FT30" s="14"/>
      <c r="FU30" s="14"/>
      <c r="FV30" s="14"/>
      <c r="FW30" s="14"/>
      <c r="FX30" s="14"/>
      <c r="FY30" s="14"/>
      <c r="FZ30" s="14"/>
      <c r="GA30" s="14"/>
      <c r="GB30" s="14"/>
      <c r="GC30" s="14"/>
      <c r="GD30" s="14"/>
      <c r="GE30" s="14"/>
      <c r="GF30" s="14"/>
      <c r="GG30" s="14"/>
      <c r="GH30" s="14"/>
      <c r="GI30" s="14"/>
      <c r="GJ30" s="14"/>
      <c r="GK30" s="14"/>
      <c r="GL30" s="14"/>
      <c r="GM30" s="14"/>
      <c r="GN30" s="14"/>
      <c r="GO30" s="14"/>
      <c r="GP30" s="14"/>
      <c r="GQ30" s="14"/>
      <c r="GR30" s="14"/>
      <c r="GS30" s="14"/>
      <c r="GT30" s="14"/>
      <c r="GU30" s="14"/>
      <c r="GV30" s="14"/>
      <c r="GW30" s="14"/>
      <c r="GX30" s="14"/>
      <c r="GY30" s="14"/>
      <c r="GZ30" s="14"/>
      <c r="HA30" s="14"/>
      <c r="HB30" s="14"/>
      <c r="HC30" s="14"/>
      <c r="HD30" s="14"/>
      <c r="HE30" s="14"/>
      <c r="HF30" s="14"/>
      <c r="HG30" s="14"/>
      <c r="HH30" s="14"/>
      <c r="HI30" s="14"/>
      <c r="HJ30" s="14"/>
      <c r="HK30" s="14"/>
      <c r="HL30" s="14"/>
      <c r="HM30" s="14"/>
      <c r="HN30" s="14"/>
      <c r="HO30" s="14"/>
      <c r="HP30" s="14"/>
      <c r="HQ30" s="14"/>
      <c r="HR30" s="14"/>
      <c r="HS30" s="14"/>
      <c r="HT30" s="14"/>
      <c r="HU30" s="14"/>
      <c r="HV30" s="14"/>
      <c r="HW30" s="14"/>
      <c r="HX30" s="14"/>
      <c r="HY30" s="14"/>
      <c r="HZ30" s="14"/>
      <c r="IA30" s="14"/>
      <c r="IB30" s="14"/>
      <c r="IC30" s="14"/>
      <c r="ID30" s="14"/>
    </row>
    <row r="31" spans="1:238" ht="18.75" x14ac:dyDescent="0.3">
      <c r="A31" s="17" t="s">
        <v>89</v>
      </c>
      <c r="B31" s="23" t="s">
        <v>16</v>
      </c>
      <c r="C31" s="15">
        <v>185</v>
      </c>
      <c r="D31" s="16"/>
      <c r="E31" s="20">
        <f>C31+D31</f>
        <v>185</v>
      </c>
      <c r="F31" s="16">
        <v>1300</v>
      </c>
      <c r="G31" s="20">
        <f>C31+F31</f>
        <v>1485</v>
      </c>
      <c r="H31" s="16"/>
      <c r="I31" s="20">
        <f>G31+H31</f>
        <v>1485</v>
      </c>
      <c r="J31" s="54"/>
      <c r="K31" s="64">
        <f>I31+J31</f>
        <v>1485</v>
      </c>
      <c r="L31" s="54"/>
      <c r="M31" s="20">
        <f>K31+L31</f>
        <v>1485</v>
      </c>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c r="CV31" s="14"/>
      <c r="CW31" s="14"/>
      <c r="CX31" s="14"/>
      <c r="CY31" s="14"/>
      <c r="CZ31" s="14"/>
      <c r="DA31" s="14"/>
      <c r="DB31" s="14"/>
      <c r="DC31" s="14"/>
      <c r="DD31" s="14"/>
      <c r="DE31" s="14"/>
      <c r="DF31" s="14"/>
      <c r="DG31" s="14"/>
      <c r="DH31" s="14"/>
      <c r="DI31" s="14"/>
      <c r="DJ31" s="14"/>
      <c r="DK31" s="14"/>
      <c r="DL31" s="14"/>
      <c r="DM31" s="14"/>
      <c r="DN31" s="14"/>
      <c r="DO31" s="14"/>
      <c r="DP31" s="14"/>
      <c r="DQ31" s="14"/>
      <c r="DR31" s="14"/>
      <c r="DS31" s="14"/>
      <c r="DT31" s="14"/>
      <c r="DU31" s="14"/>
      <c r="DV31" s="14"/>
      <c r="DW31" s="14"/>
      <c r="DX31" s="14"/>
      <c r="DY31" s="14"/>
      <c r="DZ31" s="14"/>
      <c r="EA31" s="14"/>
      <c r="EB31" s="14"/>
      <c r="EC31" s="14"/>
      <c r="ED31" s="14"/>
      <c r="EE31" s="14"/>
      <c r="EF31" s="14"/>
      <c r="EG31" s="14"/>
      <c r="EH31" s="14"/>
      <c r="EI31" s="14"/>
      <c r="EJ31" s="14"/>
      <c r="EK31" s="14"/>
      <c r="EL31" s="14"/>
      <c r="EM31" s="14"/>
      <c r="EN31" s="14"/>
      <c r="EO31" s="14"/>
      <c r="EP31" s="14"/>
      <c r="EQ31" s="14"/>
      <c r="ER31" s="14"/>
      <c r="ES31" s="14"/>
      <c r="ET31" s="14"/>
      <c r="EU31" s="14"/>
      <c r="EV31" s="14"/>
      <c r="EW31" s="14"/>
      <c r="EX31" s="14"/>
      <c r="EY31" s="14"/>
      <c r="EZ31" s="14"/>
      <c r="FA31" s="14"/>
      <c r="FB31" s="14"/>
      <c r="FC31" s="14"/>
      <c r="FD31" s="14"/>
      <c r="FE31" s="14"/>
      <c r="FF31" s="14"/>
      <c r="FG31" s="14"/>
      <c r="FH31" s="14"/>
      <c r="FI31" s="14"/>
      <c r="FJ31" s="14"/>
      <c r="FK31" s="14"/>
      <c r="FL31" s="14"/>
      <c r="FM31" s="14"/>
      <c r="FN31" s="14"/>
      <c r="FO31" s="14"/>
      <c r="FP31" s="14"/>
      <c r="FQ31" s="14"/>
      <c r="FR31" s="14"/>
      <c r="FS31" s="14"/>
      <c r="FT31" s="14"/>
      <c r="FU31" s="14"/>
      <c r="FV31" s="14"/>
      <c r="FW31" s="14"/>
      <c r="FX31" s="14"/>
      <c r="FY31" s="14"/>
      <c r="FZ31" s="14"/>
      <c r="GA31" s="14"/>
      <c r="GB31" s="14"/>
      <c r="GC31" s="14"/>
      <c r="GD31" s="14"/>
      <c r="GE31" s="14"/>
      <c r="GF31" s="14"/>
      <c r="GG31" s="14"/>
      <c r="GH31" s="14"/>
      <c r="GI31" s="14"/>
      <c r="GJ31" s="14"/>
      <c r="GK31" s="14"/>
      <c r="GL31" s="14"/>
      <c r="GM31" s="14"/>
      <c r="GN31" s="14"/>
      <c r="GO31" s="14"/>
      <c r="GP31" s="14"/>
      <c r="GQ31" s="14"/>
      <c r="GR31" s="14"/>
      <c r="GS31" s="14"/>
      <c r="GT31" s="14"/>
      <c r="GU31" s="14"/>
      <c r="GV31" s="14"/>
      <c r="GW31" s="14"/>
      <c r="GX31" s="14"/>
      <c r="GY31" s="14"/>
      <c r="GZ31" s="14"/>
      <c r="HA31" s="14"/>
      <c r="HB31" s="14"/>
      <c r="HC31" s="14"/>
      <c r="HD31" s="14"/>
      <c r="HE31" s="14"/>
      <c r="HF31" s="14"/>
      <c r="HG31" s="14"/>
      <c r="HH31" s="14"/>
      <c r="HI31" s="14"/>
      <c r="HJ31" s="14"/>
      <c r="HK31" s="14"/>
      <c r="HL31" s="14"/>
      <c r="HM31" s="14"/>
      <c r="HN31" s="14"/>
      <c r="HO31" s="14"/>
      <c r="HP31" s="14"/>
      <c r="HQ31" s="14"/>
      <c r="HR31" s="14"/>
      <c r="HS31" s="14"/>
      <c r="HT31" s="14"/>
      <c r="HU31" s="14"/>
      <c r="HV31" s="14"/>
      <c r="HW31" s="14"/>
      <c r="HX31" s="14"/>
      <c r="HY31" s="14"/>
      <c r="HZ31" s="14"/>
      <c r="IA31" s="14"/>
      <c r="IB31" s="14"/>
      <c r="IC31" s="14"/>
      <c r="ID31" s="14"/>
    </row>
    <row r="32" spans="1:238" ht="33" customHeight="1" x14ac:dyDescent="0.3">
      <c r="A32" s="17" t="s">
        <v>90</v>
      </c>
      <c r="B32" s="23" t="s">
        <v>78</v>
      </c>
      <c r="C32" s="15">
        <v>7000</v>
      </c>
      <c r="D32" s="16"/>
      <c r="E32" s="20">
        <f>C32+D32</f>
        <v>7000</v>
      </c>
      <c r="F32" s="16"/>
      <c r="G32" s="20">
        <f>C32+F32</f>
        <v>7000</v>
      </c>
      <c r="H32" s="16"/>
      <c r="I32" s="20">
        <f>E32+H32</f>
        <v>7000</v>
      </c>
      <c r="J32" s="54">
        <v>600</v>
      </c>
      <c r="K32" s="64">
        <f>G32+J32</f>
        <v>7600</v>
      </c>
      <c r="L32" s="54"/>
      <c r="M32" s="20">
        <f>K32+L32</f>
        <v>7600</v>
      </c>
    </row>
    <row r="33" spans="1:238" ht="19.5" x14ac:dyDescent="0.35">
      <c r="A33" s="9" t="s">
        <v>17</v>
      </c>
      <c r="B33" s="29" t="s">
        <v>79</v>
      </c>
      <c r="C33" s="11">
        <f>C34+C35</f>
        <v>7715</v>
      </c>
      <c r="D33" s="12">
        <f t="shared" ref="D33:H33" si="11">D34+D35</f>
        <v>0</v>
      </c>
      <c r="E33" s="39">
        <f>E34+E35</f>
        <v>7715</v>
      </c>
      <c r="F33" s="12">
        <f t="shared" si="11"/>
        <v>500</v>
      </c>
      <c r="G33" s="39">
        <f t="shared" si="11"/>
        <v>8215</v>
      </c>
      <c r="H33" s="12">
        <f t="shared" si="11"/>
        <v>0</v>
      </c>
      <c r="I33" s="39">
        <f>I34+I35</f>
        <v>8215</v>
      </c>
      <c r="J33" s="52">
        <f t="shared" ref="J33:K33" si="12">J34+J35</f>
        <v>0</v>
      </c>
      <c r="K33" s="62">
        <f t="shared" si="12"/>
        <v>8215</v>
      </c>
      <c r="L33" s="52">
        <f t="shared" ref="L33:M33" si="13">L34+L35</f>
        <v>4500</v>
      </c>
      <c r="M33" s="39">
        <f t="shared" si="13"/>
        <v>12715</v>
      </c>
    </row>
    <row r="34" spans="1:238" ht="31.5" x14ac:dyDescent="0.3">
      <c r="A34" s="17" t="s">
        <v>18</v>
      </c>
      <c r="B34" s="23" t="s">
        <v>19</v>
      </c>
      <c r="C34" s="15">
        <v>7700</v>
      </c>
      <c r="D34" s="16"/>
      <c r="E34" s="20">
        <f>C34+D34</f>
        <v>7700</v>
      </c>
      <c r="F34" s="16">
        <v>500</v>
      </c>
      <c r="G34" s="20">
        <f>C34+F34</f>
        <v>8200</v>
      </c>
      <c r="H34" s="16"/>
      <c r="I34" s="20">
        <f>G34+H34</f>
        <v>8200</v>
      </c>
      <c r="J34" s="54"/>
      <c r="K34" s="64">
        <f>I34+J34</f>
        <v>8200</v>
      </c>
      <c r="L34" s="54">
        <v>4500</v>
      </c>
      <c r="M34" s="20">
        <f>K34+L34</f>
        <v>12700</v>
      </c>
    </row>
    <row r="35" spans="1:238" ht="18.75" x14ac:dyDescent="0.3">
      <c r="A35" s="33" t="s">
        <v>20</v>
      </c>
      <c r="B35" s="23" t="s">
        <v>21</v>
      </c>
      <c r="C35" s="15">
        <v>15</v>
      </c>
      <c r="D35" s="16"/>
      <c r="E35" s="20">
        <f>C35+D35</f>
        <v>15</v>
      </c>
      <c r="F35" s="16"/>
      <c r="G35" s="20">
        <f>C35+F35</f>
        <v>15</v>
      </c>
      <c r="H35" s="16"/>
      <c r="I35" s="20">
        <f>G35+H35</f>
        <v>15</v>
      </c>
      <c r="J35" s="54"/>
      <c r="K35" s="64">
        <f>I35+J35</f>
        <v>15</v>
      </c>
      <c r="L35" s="54"/>
      <c r="M35" s="20">
        <f>K35+L35</f>
        <v>15</v>
      </c>
    </row>
    <row r="36" spans="1:238" ht="31.5" x14ac:dyDescent="0.35">
      <c r="A36" s="9" t="s">
        <v>22</v>
      </c>
      <c r="B36" s="31" t="s">
        <v>23</v>
      </c>
      <c r="C36" s="11">
        <f>C37+C38+C41+C42</f>
        <v>8389</v>
      </c>
      <c r="D36" s="12">
        <f t="shared" ref="D36:K36" si="14">D37+D38+D41+D42</f>
        <v>0</v>
      </c>
      <c r="E36" s="39">
        <f t="shared" si="14"/>
        <v>8389</v>
      </c>
      <c r="F36" s="12">
        <f t="shared" si="14"/>
        <v>0</v>
      </c>
      <c r="G36" s="39">
        <f t="shared" si="14"/>
        <v>8389</v>
      </c>
      <c r="H36" s="12">
        <f t="shared" si="14"/>
        <v>0</v>
      </c>
      <c r="I36" s="39">
        <f t="shared" si="14"/>
        <v>11389</v>
      </c>
      <c r="J36" s="52">
        <f>J37+J38+J41+J42</f>
        <v>2020.2561900000001</v>
      </c>
      <c r="K36" s="62">
        <f t="shared" si="14"/>
        <v>13409.25619</v>
      </c>
      <c r="L36" s="52">
        <f>L37+L38+L41+L42</f>
        <v>6440</v>
      </c>
      <c r="M36" s="39">
        <f t="shared" ref="M36" si="15">M37+M38+M41+M42</f>
        <v>19849.25619</v>
      </c>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c r="DN36" s="14"/>
      <c r="DO36" s="14"/>
      <c r="DP36" s="14"/>
      <c r="DQ36" s="14"/>
      <c r="DR36" s="14"/>
      <c r="DS36" s="14"/>
      <c r="DT36" s="14"/>
      <c r="DU36" s="14"/>
      <c r="DV36" s="14"/>
      <c r="DW36" s="14"/>
      <c r="DX36" s="14"/>
      <c r="DY36" s="14"/>
      <c r="DZ36" s="14"/>
      <c r="EA36" s="14"/>
      <c r="EB36" s="14"/>
      <c r="EC36" s="14"/>
      <c r="ED36" s="14"/>
      <c r="EE36" s="14"/>
      <c r="EF36" s="14"/>
      <c r="EG36" s="14"/>
      <c r="EH36" s="14"/>
      <c r="EI36" s="14"/>
      <c r="EJ36" s="14"/>
      <c r="EK36" s="14"/>
      <c r="EL36" s="14"/>
      <c r="EM36" s="14"/>
      <c r="EN36" s="14"/>
      <c r="EO36" s="14"/>
      <c r="EP36" s="14"/>
      <c r="EQ36" s="14"/>
      <c r="ER36" s="14"/>
      <c r="ES36" s="14"/>
      <c r="ET36" s="14"/>
      <c r="EU36" s="14"/>
      <c r="EV36" s="14"/>
      <c r="EW36" s="14"/>
      <c r="EX36" s="14"/>
      <c r="EY36" s="14"/>
      <c r="EZ36" s="14"/>
      <c r="FA36" s="14"/>
      <c r="FB36" s="14"/>
      <c r="FC36" s="14"/>
      <c r="FD36" s="14"/>
      <c r="FE36" s="14"/>
      <c r="FF36" s="14"/>
      <c r="FG36" s="14"/>
      <c r="FH36" s="14"/>
      <c r="FI36" s="14"/>
      <c r="FJ36" s="14"/>
      <c r="FK36" s="14"/>
      <c r="FL36" s="14"/>
      <c r="FM36" s="14"/>
      <c r="FN36" s="14"/>
      <c r="FO36" s="14"/>
      <c r="FP36" s="14"/>
      <c r="FQ36" s="14"/>
      <c r="FR36" s="14"/>
      <c r="FS36" s="14"/>
      <c r="FT36" s="14"/>
      <c r="FU36" s="14"/>
      <c r="FV36" s="14"/>
      <c r="FW36" s="14"/>
      <c r="FX36" s="14"/>
      <c r="FY36" s="14"/>
      <c r="FZ36" s="14"/>
      <c r="GA36" s="14"/>
      <c r="GB36" s="14"/>
      <c r="GC36" s="14"/>
      <c r="GD36" s="14"/>
      <c r="GE36" s="14"/>
      <c r="GF36" s="14"/>
      <c r="GG36" s="14"/>
      <c r="GH36" s="14"/>
      <c r="GI36" s="14"/>
      <c r="GJ36" s="14"/>
      <c r="GK36" s="14"/>
      <c r="GL36" s="14"/>
      <c r="GM36" s="14"/>
      <c r="GN36" s="14"/>
      <c r="GO36" s="14"/>
      <c r="GP36" s="14"/>
      <c r="GQ36" s="14"/>
      <c r="GR36" s="14"/>
      <c r="GS36" s="14"/>
      <c r="GT36" s="14"/>
      <c r="GU36" s="14"/>
      <c r="GV36" s="14"/>
      <c r="GW36" s="14"/>
      <c r="GX36" s="14"/>
      <c r="GY36" s="14"/>
      <c r="GZ36" s="14"/>
      <c r="HA36" s="14"/>
      <c r="HB36" s="14"/>
      <c r="HC36" s="14"/>
      <c r="HD36" s="14"/>
      <c r="HE36" s="14"/>
      <c r="HF36" s="14"/>
      <c r="HG36" s="14"/>
      <c r="HH36" s="14"/>
      <c r="HI36" s="14"/>
      <c r="HJ36" s="14"/>
      <c r="HK36" s="14"/>
      <c r="HL36" s="14"/>
      <c r="HM36" s="14"/>
      <c r="HN36" s="14"/>
      <c r="HO36" s="14"/>
      <c r="HP36" s="14"/>
      <c r="HQ36" s="14"/>
      <c r="HR36" s="14"/>
      <c r="HS36" s="14"/>
      <c r="HT36" s="14"/>
      <c r="HU36" s="14"/>
      <c r="HV36" s="14"/>
      <c r="HW36" s="14"/>
      <c r="HX36" s="14"/>
      <c r="HY36" s="14"/>
      <c r="HZ36" s="14"/>
      <c r="IA36" s="14"/>
      <c r="IB36" s="14"/>
      <c r="IC36" s="14"/>
      <c r="ID36" s="14"/>
    </row>
    <row r="37" spans="1:238" ht="31.5" x14ac:dyDescent="0.25">
      <c r="A37" s="17" t="s">
        <v>111</v>
      </c>
      <c r="B37" s="51" t="s">
        <v>112</v>
      </c>
      <c r="C37" s="41"/>
      <c r="D37" s="47"/>
      <c r="E37" s="41"/>
      <c r="F37" s="47"/>
      <c r="G37" s="41"/>
      <c r="H37" s="47"/>
      <c r="I37" s="41"/>
      <c r="J37" s="55">
        <f>(75.57+180.62)/1000</f>
        <v>0.25618999999999997</v>
      </c>
      <c r="K37" s="64">
        <f>I37+J37</f>
        <v>0.25618999999999997</v>
      </c>
      <c r="L37" s="55"/>
      <c r="M37" s="20">
        <f>K37+L37</f>
        <v>0.25618999999999997</v>
      </c>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14"/>
      <c r="DD37" s="14"/>
      <c r="DE37" s="14"/>
      <c r="DF37" s="14"/>
      <c r="DG37" s="14"/>
      <c r="DH37" s="14"/>
      <c r="DI37" s="14"/>
      <c r="DJ37" s="14"/>
      <c r="DK37" s="14"/>
      <c r="DL37" s="14"/>
      <c r="DM37" s="14"/>
      <c r="DN37" s="14"/>
      <c r="DO37" s="14"/>
      <c r="DP37" s="14"/>
      <c r="DQ37" s="14"/>
      <c r="DR37" s="14"/>
      <c r="DS37" s="14"/>
      <c r="DT37" s="14"/>
      <c r="DU37" s="14"/>
      <c r="DV37" s="14"/>
      <c r="DW37" s="14"/>
      <c r="DX37" s="14"/>
      <c r="DY37" s="14"/>
      <c r="DZ37" s="14"/>
      <c r="EA37" s="14"/>
      <c r="EB37" s="14"/>
      <c r="EC37" s="14"/>
      <c r="ED37" s="14"/>
      <c r="EE37" s="14"/>
      <c r="EF37" s="14"/>
      <c r="EG37" s="14"/>
      <c r="EH37" s="14"/>
      <c r="EI37" s="14"/>
      <c r="EJ37" s="14"/>
      <c r="EK37" s="14"/>
      <c r="EL37" s="14"/>
      <c r="EM37" s="14"/>
      <c r="EN37" s="14"/>
      <c r="EO37" s="14"/>
      <c r="EP37" s="14"/>
      <c r="EQ37" s="14"/>
      <c r="ER37" s="14"/>
      <c r="ES37" s="14"/>
      <c r="ET37" s="14"/>
      <c r="EU37" s="14"/>
      <c r="EV37" s="14"/>
      <c r="EW37" s="14"/>
      <c r="EX37" s="14"/>
      <c r="EY37" s="14"/>
      <c r="EZ37" s="14"/>
      <c r="FA37" s="14"/>
      <c r="FB37" s="14"/>
      <c r="FC37" s="14"/>
      <c r="FD37" s="14"/>
      <c r="FE37" s="14"/>
      <c r="FF37" s="14"/>
      <c r="FG37" s="14"/>
      <c r="FH37" s="14"/>
      <c r="FI37" s="14"/>
      <c r="FJ37" s="14"/>
      <c r="FK37" s="14"/>
      <c r="FL37" s="14"/>
      <c r="FM37" s="14"/>
      <c r="FN37" s="14"/>
      <c r="FO37" s="14"/>
      <c r="FP37" s="14"/>
      <c r="FQ37" s="14"/>
      <c r="FR37" s="14"/>
      <c r="FS37" s="14"/>
      <c r="FT37" s="14"/>
      <c r="FU37" s="14"/>
      <c r="FV37" s="14"/>
      <c r="FW37" s="14"/>
      <c r="FX37" s="14"/>
      <c r="FY37" s="14"/>
      <c r="FZ37" s="14"/>
      <c r="GA37" s="14"/>
      <c r="GB37" s="14"/>
      <c r="GC37" s="14"/>
      <c r="GD37" s="14"/>
      <c r="GE37" s="14"/>
      <c r="GF37" s="14"/>
      <c r="GG37" s="14"/>
      <c r="GH37" s="14"/>
      <c r="GI37" s="14"/>
      <c r="GJ37" s="14"/>
      <c r="GK37" s="14"/>
      <c r="GL37" s="14"/>
      <c r="GM37" s="14"/>
      <c r="GN37" s="14"/>
      <c r="GO37" s="14"/>
      <c r="GP37" s="14"/>
      <c r="GQ37" s="14"/>
      <c r="GR37" s="14"/>
      <c r="GS37" s="14"/>
      <c r="GT37" s="14"/>
      <c r="GU37" s="14"/>
      <c r="GV37" s="14"/>
      <c r="GW37" s="14"/>
      <c r="GX37" s="14"/>
      <c r="GY37" s="14"/>
      <c r="GZ37" s="14"/>
      <c r="HA37" s="14"/>
      <c r="HB37" s="14"/>
      <c r="HC37" s="14"/>
      <c r="HD37" s="14"/>
      <c r="HE37" s="14"/>
      <c r="HF37" s="14"/>
      <c r="HG37" s="14"/>
      <c r="HH37" s="14"/>
      <c r="HI37" s="14"/>
      <c r="HJ37" s="14"/>
      <c r="HK37" s="14"/>
      <c r="HL37" s="14"/>
      <c r="HM37" s="14"/>
      <c r="HN37" s="14"/>
      <c r="HO37" s="14"/>
      <c r="HP37" s="14"/>
      <c r="HQ37" s="14"/>
      <c r="HR37" s="14"/>
      <c r="HS37" s="14"/>
      <c r="HT37" s="14"/>
      <c r="HU37" s="14"/>
      <c r="HV37" s="14"/>
      <c r="HW37" s="14"/>
      <c r="HX37" s="14"/>
      <c r="HY37" s="14"/>
      <c r="HZ37" s="14"/>
      <c r="IA37" s="14"/>
      <c r="IB37" s="14"/>
      <c r="IC37" s="14"/>
      <c r="ID37" s="14"/>
    </row>
    <row r="38" spans="1:238" ht="45" customHeight="1" x14ac:dyDescent="0.25">
      <c r="A38" s="17" t="s">
        <v>24</v>
      </c>
      <c r="B38" s="23" t="s">
        <v>84</v>
      </c>
      <c r="C38" s="45">
        <f>C39+C40</f>
        <v>7710</v>
      </c>
      <c r="D38" s="46"/>
      <c r="E38" s="45">
        <f>E39+E40</f>
        <v>7710</v>
      </c>
      <c r="F38" s="46"/>
      <c r="G38" s="45">
        <f>G39+G40</f>
        <v>7710</v>
      </c>
      <c r="H38" s="46"/>
      <c r="I38" s="45">
        <f>I39+I40</f>
        <v>10710</v>
      </c>
      <c r="J38" s="55">
        <f>SUM(J39:J40)</f>
        <v>2000</v>
      </c>
      <c r="K38" s="64">
        <f>SUM(K39:K40)</f>
        <v>12710</v>
      </c>
      <c r="L38" s="55">
        <f>SUM(L39:L40)</f>
        <v>6440</v>
      </c>
      <c r="M38" s="20">
        <f>SUM(M39:M40)</f>
        <v>19150</v>
      </c>
    </row>
    <row r="39" spans="1:238" ht="46.5" customHeight="1" x14ac:dyDescent="0.25">
      <c r="A39" s="17" t="s">
        <v>25</v>
      </c>
      <c r="B39" s="23" t="s">
        <v>85</v>
      </c>
      <c r="C39" s="45">
        <v>5000</v>
      </c>
      <c r="D39" s="46"/>
      <c r="E39" s="20">
        <f>C39+D39</f>
        <v>5000</v>
      </c>
      <c r="F39" s="46"/>
      <c r="G39" s="20">
        <f>C39+F39</f>
        <v>5000</v>
      </c>
      <c r="H39" s="20">
        <v>3000</v>
      </c>
      <c r="I39" s="20">
        <f>G39+H39</f>
        <v>8000</v>
      </c>
      <c r="J39" s="55">
        <f>600+1400</f>
        <v>2000</v>
      </c>
      <c r="K39" s="64">
        <f>I39+J39</f>
        <v>10000</v>
      </c>
      <c r="L39" s="55">
        <v>5850</v>
      </c>
      <c r="M39" s="20">
        <f>K39+L39</f>
        <v>15850</v>
      </c>
    </row>
    <row r="40" spans="1:238" ht="45.75" customHeight="1" x14ac:dyDescent="0.25">
      <c r="A40" s="17" t="s">
        <v>26</v>
      </c>
      <c r="B40" s="23" t="s">
        <v>86</v>
      </c>
      <c r="C40" s="45">
        <v>2710</v>
      </c>
      <c r="D40" s="46"/>
      <c r="E40" s="20">
        <f>C40+D40</f>
        <v>2710</v>
      </c>
      <c r="F40" s="46"/>
      <c r="G40" s="20">
        <f>C40+F40</f>
        <v>2710</v>
      </c>
      <c r="H40" s="46"/>
      <c r="I40" s="20">
        <f>G40+H40</f>
        <v>2710</v>
      </c>
      <c r="J40" s="55"/>
      <c r="K40" s="64">
        <f>I40+J40</f>
        <v>2710</v>
      </c>
      <c r="L40" s="55">
        <v>590</v>
      </c>
      <c r="M40" s="20">
        <f>K40+L40</f>
        <v>3300</v>
      </c>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c r="CV40" s="14"/>
      <c r="CW40" s="14"/>
      <c r="CX40" s="14"/>
      <c r="CY40" s="14"/>
      <c r="CZ40" s="14"/>
      <c r="DA40" s="14"/>
      <c r="DB40" s="14"/>
      <c r="DC40" s="14"/>
      <c r="DD40" s="14"/>
      <c r="DE40" s="14"/>
      <c r="DF40" s="14"/>
      <c r="DG40" s="14"/>
      <c r="DH40" s="14"/>
      <c r="DI40" s="14"/>
      <c r="DJ40" s="14"/>
      <c r="DK40" s="14"/>
      <c r="DL40" s="14"/>
      <c r="DM40" s="14"/>
      <c r="DN40" s="14"/>
      <c r="DO40" s="14"/>
      <c r="DP40" s="14"/>
      <c r="DQ40" s="14"/>
      <c r="DR40" s="14"/>
      <c r="DS40" s="14"/>
      <c r="DT40" s="14"/>
      <c r="DU40" s="14"/>
      <c r="DV40" s="14"/>
      <c r="DW40" s="14"/>
      <c r="DX40" s="14"/>
      <c r="DY40" s="14"/>
      <c r="DZ40" s="14"/>
      <c r="EA40" s="14"/>
      <c r="EB40" s="14"/>
      <c r="EC40" s="14"/>
      <c r="ED40" s="14"/>
      <c r="EE40" s="14"/>
      <c r="EF40" s="14"/>
      <c r="EG40" s="14"/>
      <c r="EH40" s="14"/>
      <c r="EI40" s="14"/>
      <c r="EJ40" s="14"/>
      <c r="EK40" s="14"/>
      <c r="EL40" s="14"/>
      <c r="EM40" s="14"/>
      <c r="EN40" s="14"/>
      <c r="EO40" s="14"/>
      <c r="EP40" s="14"/>
      <c r="EQ40" s="14"/>
      <c r="ER40" s="14"/>
      <c r="ES40" s="14"/>
      <c r="ET40" s="14"/>
      <c r="EU40" s="14"/>
      <c r="EV40" s="14"/>
      <c r="EW40" s="14"/>
      <c r="EX40" s="14"/>
      <c r="EY40" s="14"/>
      <c r="EZ40" s="14"/>
      <c r="FA40" s="14"/>
      <c r="FB40" s="14"/>
      <c r="FC40" s="14"/>
      <c r="FD40" s="14"/>
      <c r="FE40" s="14"/>
      <c r="FF40" s="14"/>
      <c r="FG40" s="14"/>
      <c r="FH40" s="14"/>
      <c r="FI40" s="14"/>
      <c r="FJ40" s="14"/>
      <c r="FK40" s="14"/>
      <c r="FL40" s="14"/>
      <c r="FM40" s="14"/>
      <c r="FN40" s="14"/>
      <c r="FO40" s="14"/>
      <c r="FP40" s="14"/>
      <c r="FQ40" s="14"/>
      <c r="FR40" s="14"/>
      <c r="FS40" s="14"/>
      <c r="FT40" s="14"/>
      <c r="FU40" s="14"/>
      <c r="FV40" s="14"/>
      <c r="FW40" s="14"/>
      <c r="FX40" s="14"/>
      <c r="FY40" s="14"/>
      <c r="FZ40" s="14"/>
      <c r="GA40" s="14"/>
      <c r="GB40" s="14"/>
      <c r="GC40" s="14"/>
      <c r="GD40" s="14"/>
      <c r="GE40" s="14"/>
      <c r="GF40" s="14"/>
      <c r="GG40" s="14"/>
      <c r="GH40" s="14"/>
      <c r="GI40" s="14"/>
      <c r="GJ40" s="14"/>
      <c r="GK40" s="14"/>
      <c r="GL40" s="14"/>
      <c r="GM40" s="14"/>
      <c r="GN40" s="14"/>
      <c r="GO40" s="14"/>
      <c r="GP40" s="14"/>
      <c r="GQ40" s="14"/>
      <c r="GR40" s="14"/>
      <c r="GS40" s="14"/>
      <c r="GT40" s="14"/>
      <c r="GU40" s="14"/>
      <c r="GV40" s="14"/>
      <c r="GW40" s="14"/>
      <c r="GX40" s="14"/>
      <c r="GY40" s="14"/>
      <c r="GZ40" s="14"/>
      <c r="HA40" s="14"/>
      <c r="HB40" s="14"/>
      <c r="HC40" s="14"/>
      <c r="HD40" s="14"/>
      <c r="HE40" s="14"/>
      <c r="HF40" s="14"/>
      <c r="HG40" s="14"/>
      <c r="HH40" s="14"/>
      <c r="HI40" s="14"/>
      <c r="HJ40" s="14"/>
      <c r="HK40" s="14"/>
      <c r="HL40" s="14"/>
      <c r="HM40" s="14"/>
      <c r="HN40" s="14"/>
      <c r="HO40" s="14"/>
      <c r="HP40" s="14"/>
      <c r="HQ40" s="14"/>
      <c r="HR40" s="14"/>
      <c r="HS40" s="14"/>
      <c r="HT40" s="14"/>
      <c r="HU40" s="14"/>
      <c r="HV40" s="14"/>
      <c r="HW40" s="14"/>
      <c r="HX40" s="14"/>
      <c r="HY40" s="14"/>
      <c r="HZ40" s="14"/>
      <c r="IA40" s="14"/>
      <c r="IB40" s="14"/>
      <c r="IC40" s="14"/>
      <c r="ID40" s="14"/>
    </row>
    <row r="41" spans="1:238" ht="47.25" x14ac:dyDescent="0.25">
      <c r="A41" s="18" t="s">
        <v>27</v>
      </c>
      <c r="B41" s="23" t="s">
        <v>28</v>
      </c>
      <c r="C41" s="45">
        <v>679</v>
      </c>
      <c r="D41" s="46"/>
      <c r="E41" s="20">
        <f>C41+D41</f>
        <v>679</v>
      </c>
      <c r="F41" s="46"/>
      <c r="G41" s="20">
        <f>C41+F41</f>
        <v>679</v>
      </c>
      <c r="H41" s="46"/>
      <c r="I41" s="20">
        <f>G41+H41</f>
        <v>679</v>
      </c>
      <c r="J41" s="55"/>
      <c r="K41" s="64">
        <f>I41+J41</f>
        <v>679</v>
      </c>
      <c r="L41" s="55"/>
      <c r="M41" s="20">
        <f>K41+L41</f>
        <v>679</v>
      </c>
    </row>
    <row r="42" spans="1:238" ht="33.75" customHeight="1" x14ac:dyDescent="0.25">
      <c r="A42" s="18" t="s">
        <v>29</v>
      </c>
      <c r="B42" s="19" t="s">
        <v>30</v>
      </c>
      <c r="C42" s="45">
        <v>0</v>
      </c>
      <c r="D42" s="46">
        <v>0</v>
      </c>
      <c r="E42" s="20">
        <f>C42+D42</f>
        <v>0</v>
      </c>
      <c r="F42" s="46">
        <v>0</v>
      </c>
      <c r="G42" s="20">
        <f>C42+F42</f>
        <v>0</v>
      </c>
      <c r="H42" s="46">
        <v>0</v>
      </c>
      <c r="I42" s="20">
        <f>E42+H42</f>
        <v>0</v>
      </c>
      <c r="J42" s="56">
        <v>20</v>
      </c>
      <c r="K42" s="64">
        <f>G42+J42</f>
        <v>20</v>
      </c>
      <c r="L42" s="56"/>
      <c r="M42" s="20">
        <f>K42+L42</f>
        <v>20</v>
      </c>
    </row>
    <row r="43" spans="1:238" ht="19.5" x14ac:dyDescent="0.35">
      <c r="A43" s="26" t="s">
        <v>31</v>
      </c>
      <c r="B43" s="34" t="s">
        <v>32</v>
      </c>
      <c r="C43" s="11">
        <f t="shared" ref="C43:J43" si="16">C44</f>
        <v>2800</v>
      </c>
      <c r="D43" s="12">
        <f>D44</f>
        <v>0</v>
      </c>
      <c r="E43" s="39">
        <f t="shared" si="16"/>
        <v>2800</v>
      </c>
      <c r="F43" s="12">
        <f t="shared" si="16"/>
        <v>0</v>
      </c>
      <c r="G43" s="39">
        <f t="shared" si="16"/>
        <v>2800</v>
      </c>
      <c r="H43" s="12">
        <f t="shared" si="16"/>
        <v>0</v>
      </c>
      <c r="I43" s="39">
        <f>I44</f>
        <v>2800</v>
      </c>
      <c r="J43" s="52">
        <f t="shared" si="16"/>
        <v>0</v>
      </c>
      <c r="K43" s="62">
        <f>K44</f>
        <v>2800</v>
      </c>
      <c r="L43" s="52">
        <f t="shared" ref="L43" si="17">L44</f>
        <v>0</v>
      </c>
      <c r="M43" s="39">
        <f>M44</f>
        <v>2800</v>
      </c>
    </row>
    <row r="44" spans="1:238" ht="18.75" hidden="1" x14ac:dyDescent="0.3">
      <c r="A44" s="17" t="s">
        <v>33</v>
      </c>
      <c r="B44" s="35" t="s">
        <v>34</v>
      </c>
      <c r="C44" s="15">
        <f t="shared" ref="C44:I44" si="18">SUM(C45:C48)</f>
        <v>2800</v>
      </c>
      <c r="D44" s="16">
        <f t="shared" si="18"/>
        <v>0</v>
      </c>
      <c r="E44" s="20">
        <f t="shared" si="18"/>
        <v>2800</v>
      </c>
      <c r="F44" s="16">
        <f t="shared" si="18"/>
        <v>0</v>
      </c>
      <c r="G44" s="20">
        <f t="shared" si="18"/>
        <v>2800</v>
      </c>
      <c r="H44" s="16">
        <f t="shared" si="18"/>
        <v>0</v>
      </c>
      <c r="I44" s="20">
        <f t="shared" si="18"/>
        <v>2800</v>
      </c>
      <c r="J44" s="54">
        <f t="shared" ref="J44:K44" si="19">SUM(J45:J48)</f>
        <v>0</v>
      </c>
      <c r="K44" s="64">
        <f t="shared" si="19"/>
        <v>2800</v>
      </c>
      <c r="L44" s="54">
        <f t="shared" ref="L44:M44" si="20">SUM(L45:L48)</f>
        <v>0</v>
      </c>
      <c r="M44" s="20">
        <f t="shared" si="20"/>
        <v>2800</v>
      </c>
    </row>
    <row r="45" spans="1:238" ht="18.75" hidden="1" x14ac:dyDescent="0.3">
      <c r="A45" s="17" t="s">
        <v>35</v>
      </c>
      <c r="B45" s="35" t="s">
        <v>36</v>
      </c>
      <c r="C45" s="15">
        <v>1188</v>
      </c>
      <c r="D45" s="16"/>
      <c r="E45" s="20">
        <v>1188</v>
      </c>
      <c r="F45" s="16"/>
      <c r="G45" s="20">
        <v>1188</v>
      </c>
      <c r="H45" s="16"/>
      <c r="I45" s="20">
        <v>1188</v>
      </c>
      <c r="J45" s="54"/>
      <c r="K45" s="64">
        <v>1188</v>
      </c>
      <c r="L45" s="54"/>
      <c r="M45" s="20">
        <v>1188</v>
      </c>
    </row>
    <row r="46" spans="1:238" ht="18.75" hidden="1" x14ac:dyDescent="0.3">
      <c r="A46" s="17" t="s">
        <v>37</v>
      </c>
      <c r="B46" s="35" t="s">
        <v>38</v>
      </c>
      <c r="C46" s="15">
        <v>242</v>
      </c>
      <c r="D46" s="16"/>
      <c r="E46" s="20">
        <v>242</v>
      </c>
      <c r="F46" s="16"/>
      <c r="G46" s="20">
        <v>242</v>
      </c>
      <c r="H46" s="16"/>
      <c r="I46" s="20">
        <v>242</v>
      </c>
      <c r="J46" s="54"/>
      <c r="K46" s="64">
        <v>242</v>
      </c>
      <c r="L46" s="54"/>
      <c r="M46" s="20">
        <v>242</v>
      </c>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c r="DN46" s="14"/>
      <c r="DO46" s="14"/>
      <c r="DP46" s="14"/>
      <c r="DQ46" s="14"/>
      <c r="DR46" s="14"/>
      <c r="DS46" s="14"/>
      <c r="DT46" s="14"/>
      <c r="DU46" s="14"/>
      <c r="DV46" s="14"/>
      <c r="DW46" s="14"/>
      <c r="DX46" s="14"/>
      <c r="DY46" s="14"/>
      <c r="DZ46" s="14"/>
      <c r="EA46" s="14"/>
      <c r="EB46" s="14"/>
      <c r="EC46" s="14"/>
      <c r="ED46" s="14"/>
      <c r="EE46" s="14"/>
      <c r="EF46" s="14"/>
      <c r="EG46" s="14"/>
      <c r="EH46" s="14"/>
      <c r="EI46" s="14"/>
      <c r="EJ46" s="14"/>
      <c r="EK46" s="14"/>
      <c r="EL46" s="14"/>
      <c r="EM46" s="14"/>
      <c r="EN46" s="14"/>
      <c r="EO46" s="14"/>
      <c r="EP46" s="14"/>
      <c r="EQ46" s="14"/>
      <c r="ER46" s="14"/>
      <c r="ES46" s="14"/>
      <c r="ET46" s="14"/>
      <c r="EU46" s="14"/>
      <c r="EV46" s="14"/>
      <c r="EW46" s="14"/>
      <c r="EX46" s="14"/>
      <c r="EY46" s="14"/>
      <c r="EZ46" s="14"/>
      <c r="FA46" s="14"/>
      <c r="FB46" s="14"/>
      <c r="FC46" s="14"/>
      <c r="FD46" s="14"/>
      <c r="FE46" s="14"/>
      <c r="FF46" s="14"/>
      <c r="FG46" s="14"/>
      <c r="FH46" s="14"/>
      <c r="FI46" s="14"/>
      <c r="FJ46" s="14"/>
      <c r="FK46" s="14"/>
      <c r="FL46" s="14"/>
      <c r="FM46" s="14"/>
      <c r="FN46" s="14"/>
      <c r="FO46" s="14"/>
      <c r="FP46" s="14"/>
      <c r="FQ46" s="14"/>
      <c r="FR46" s="14"/>
      <c r="FS46" s="14"/>
      <c r="FT46" s="14"/>
      <c r="FU46" s="14"/>
      <c r="FV46" s="14"/>
      <c r="FW46" s="14"/>
      <c r="FX46" s="14"/>
      <c r="FY46" s="14"/>
      <c r="FZ46" s="14"/>
      <c r="GA46" s="14"/>
      <c r="GB46" s="14"/>
      <c r="GC46" s="14"/>
      <c r="GD46" s="14"/>
      <c r="GE46" s="14"/>
      <c r="GF46" s="14"/>
      <c r="GG46" s="14"/>
      <c r="GH46" s="14"/>
      <c r="GI46" s="14"/>
      <c r="GJ46" s="14"/>
      <c r="GK46" s="14"/>
      <c r="GL46" s="14"/>
      <c r="GM46" s="14"/>
      <c r="GN46" s="14"/>
      <c r="GO46" s="14"/>
      <c r="GP46" s="14"/>
      <c r="GQ46" s="14"/>
      <c r="GR46" s="14"/>
      <c r="GS46" s="14"/>
      <c r="GT46" s="14"/>
      <c r="GU46" s="14"/>
      <c r="GV46" s="14"/>
      <c r="GW46" s="14"/>
      <c r="GX46" s="14"/>
      <c r="GY46" s="14"/>
      <c r="GZ46" s="14"/>
      <c r="HA46" s="14"/>
      <c r="HB46" s="14"/>
      <c r="HC46" s="14"/>
      <c r="HD46" s="14"/>
      <c r="HE46" s="14"/>
      <c r="HF46" s="14"/>
      <c r="HG46" s="14"/>
      <c r="HH46" s="14"/>
      <c r="HI46" s="14"/>
      <c r="HJ46" s="14"/>
      <c r="HK46" s="14"/>
      <c r="HL46" s="14"/>
      <c r="HM46" s="14"/>
      <c r="HN46" s="14"/>
      <c r="HO46" s="14"/>
      <c r="HP46" s="14"/>
      <c r="HQ46" s="14"/>
      <c r="HR46" s="14"/>
      <c r="HS46" s="14"/>
      <c r="HT46" s="14"/>
      <c r="HU46" s="14"/>
      <c r="HV46" s="14"/>
      <c r="HW46" s="14"/>
      <c r="HX46" s="14"/>
      <c r="HY46" s="14"/>
      <c r="HZ46" s="14"/>
      <c r="IA46" s="14"/>
      <c r="IB46" s="14"/>
      <c r="IC46" s="14"/>
      <c r="ID46" s="14"/>
    </row>
    <row r="47" spans="1:238" ht="18.75" hidden="1" x14ac:dyDescent="0.3">
      <c r="A47" s="17" t="s">
        <v>39</v>
      </c>
      <c r="B47" s="35" t="s">
        <v>40</v>
      </c>
      <c r="C47" s="15">
        <v>1370</v>
      </c>
      <c r="D47" s="16"/>
      <c r="E47" s="20">
        <v>1370</v>
      </c>
      <c r="F47" s="16"/>
      <c r="G47" s="20">
        <v>1370</v>
      </c>
      <c r="H47" s="16"/>
      <c r="I47" s="20">
        <v>1370</v>
      </c>
      <c r="J47" s="54"/>
      <c r="K47" s="64">
        <v>1370</v>
      </c>
      <c r="L47" s="54"/>
      <c r="M47" s="20">
        <v>1370</v>
      </c>
    </row>
    <row r="48" spans="1:238" ht="18.75" hidden="1" x14ac:dyDescent="0.3">
      <c r="A48" s="17" t="s">
        <v>41</v>
      </c>
      <c r="B48" s="35" t="s">
        <v>42</v>
      </c>
      <c r="C48" s="15"/>
      <c r="D48" s="16"/>
      <c r="E48" s="20"/>
      <c r="F48" s="16"/>
      <c r="G48" s="20"/>
      <c r="H48" s="16"/>
      <c r="I48" s="20"/>
      <c r="J48" s="54"/>
      <c r="K48" s="64"/>
      <c r="L48" s="54"/>
      <c r="M48" s="20"/>
    </row>
    <row r="49" spans="1:238" s="14" customFormat="1" ht="19.5" x14ac:dyDescent="0.35">
      <c r="A49" s="43" t="s">
        <v>107</v>
      </c>
      <c r="B49" s="44" t="s">
        <v>108</v>
      </c>
      <c r="C49" s="11">
        <f>C50</f>
        <v>0</v>
      </c>
      <c r="D49" s="12"/>
      <c r="E49" s="39">
        <f>E50</f>
        <v>0</v>
      </c>
      <c r="F49" s="12"/>
      <c r="G49" s="39">
        <f>G50</f>
        <v>0</v>
      </c>
      <c r="H49" s="12"/>
      <c r="I49" s="39">
        <f>I50</f>
        <v>0</v>
      </c>
      <c r="J49" s="52">
        <f>J50</f>
        <v>31.997</v>
      </c>
      <c r="K49" s="62">
        <f>K50</f>
        <v>31.997</v>
      </c>
      <c r="L49" s="52">
        <f>L50</f>
        <v>0</v>
      </c>
      <c r="M49" s="39">
        <f>M50</f>
        <v>31.997</v>
      </c>
    </row>
    <row r="50" spans="1:238" ht="18.75" x14ac:dyDescent="0.3">
      <c r="A50" s="18" t="s">
        <v>110</v>
      </c>
      <c r="B50" s="19" t="s">
        <v>109</v>
      </c>
      <c r="C50" s="15"/>
      <c r="D50" s="16"/>
      <c r="E50" s="20"/>
      <c r="F50" s="16"/>
      <c r="G50" s="20"/>
      <c r="H50" s="16"/>
      <c r="I50" s="20"/>
      <c r="J50" s="57">
        <v>31.997</v>
      </c>
      <c r="K50" s="64">
        <f>G50+J50</f>
        <v>31.997</v>
      </c>
      <c r="L50" s="57"/>
      <c r="M50" s="20">
        <f>K50+L50</f>
        <v>31.997</v>
      </c>
    </row>
    <row r="51" spans="1:238" ht="19.5" x14ac:dyDescent="0.35">
      <c r="A51" s="9" t="s">
        <v>43</v>
      </c>
      <c r="B51" s="29" t="s">
        <v>44</v>
      </c>
      <c r="C51" s="11">
        <f t="shared" ref="C51:I51" si="21">SUM(C52,C53)</f>
        <v>450</v>
      </c>
      <c r="D51" s="12">
        <f t="shared" si="21"/>
        <v>2130.6</v>
      </c>
      <c r="E51" s="39">
        <f>SUM(E52,E53)</f>
        <v>2580.6</v>
      </c>
      <c r="F51" s="12">
        <f t="shared" si="21"/>
        <v>0</v>
      </c>
      <c r="G51" s="39">
        <f t="shared" si="21"/>
        <v>2580.6</v>
      </c>
      <c r="H51" s="12">
        <f t="shared" si="21"/>
        <v>0</v>
      </c>
      <c r="I51" s="39">
        <f t="shared" si="21"/>
        <v>2580.6</v>
      </c>
      <c r="J51" s="52">
        <f t="shared" ref="J51:K51" si="22">SUM(J52,J53)</f>
        <v>0</v>
      </c>
      <c r="K51" s="62">
        <f t="shared" si="22"/>
        <v>2580.6</v>
      </c>
      <c r="L51" s="52">
        <f t="shared" ref="L51:M51" si="23">SUM(L52,L53)</f>
        <v>0</v>
      </c>
      <c r="M51" s="39">
        <f t="shared" si="23"/>
        <v>2580.6</v>
      </c>
    </row>
    <row r="52" spans="1:238" ht="63" x14ac:dyDescent="0.3">
      <c r="A52" s="36" t="s">
        <v>45</v>
      </c>
      <c r="B52" s="23" t="s">
        <v>46</v>
      </c>
      <c r="C52" s="15"/>
      <c r="D52" s="21">
        <v>2130.6</v>
      </c>
      <c r="E52" s="20">
        <f>C52+D52</f>
        <v>2130.6</v>
      </c>
      <c r="F52" s="16"/>
      <c r="G52" s="20">
        <f>F52+E52</f>
        <v>2130.6</v>
      </c>
      <c r="H52" s="16"/>
      <c r="I52" s="20">
        <f>G52+H52</f>
        <v>2130.6</v>
      </c>
      <c r="J52" s="54"/>
      <c r="K52" s="64">
        <f>I52+J52</f>
        <v>2130.6</v>
      </c>
      <c r="L52" s="54"/>
      <c r="M52" s="20">
        <f>K52+L52</f>
        <v>2130.6</v>
      </c>
    </row>
    <row r="53" spans="1:238" s="50" customFormat="1" ht="21.75" customHeight="1" x14ac:dyDescent="0.25">
      <c r="A53" s="36" t="s">
        <v>47</v>
      </c>
      <c r="B53" s="23" t="s">
        <v>91</v>
      </c>
      <c r="C53" s="49">
        <f>C54+C55</f>
        <v>450</v>
      </c>
      <c r="D53" s="21"/>
      <c r="E53" s="49">
        <f>E54+E55</f>
        <v>450</v>
      </c>
      <c r="F53" s="21"/>
      <c r="G53" s="49">
        <f>G54+G55</f>
        <v>450</v>
      </c>
      <c r="H53" s="21"/>
      <c r="I53" s="49">
        <f>I54+I55</f>
        <v>450</v>
      </c>
      <c r="J53" s="55"/>
      <c r="K53" s="65">
        <f>K54+K55</f>
        <v>450</v>
      </c>
      <c r="L53" s="55"/>
      <c r="M53" s="49">
        <f>M54+M55</f>
        <v>450</v>
      </c>
    </row>
    <row r="54" spans="1:238" ht="47.25" x14ac:dyDescent="0.3">
      <c r="A54" s="36" t="s">
        <v>48</v>
      </c>
      <c r="B54" s="23" t="s">
        <v>92</v>
      </c>
      <c r="C54" s="15">
        <v>200</v>
      </c>
      <c r="D54" s="16"/>
      <c r="E54" s="20">
        <f>C54+D54</f>
        <v>200</v>
      </c>
      <c r="F54" s="16"/>
      <c r="G54" s="20">
        <f>E54+F54</f>
        <v>200</v>
      </c>
      <c r="H54" s="16"/>
      <c r="I54" s="20">
        <f>G54+H54</f>
        <v>200</v>
      </c>
      <c r="J54" s="54"/>
      <c r="K54" s="64">
        <f>I54+J54</f>
        <v>200</v>
      </c>
      <c r="L54" s="54"/>
      <c r="M54" s="20">
        <f>K54+L54</f>
        <v>200</v>
      </c>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c r="CU54" s="14"/>
      <c r="CV54" s="14"/>
      <c r="CW54" s="14"/>
      <c r="CX54" s="14"/>
      <c r="CY54" s="14"/>
      <c r="CZ54" s="14"/>
      <c r="DA54" s="14"/>
      <c r="DB54" s="14"/>
      <c r="DC54" s="14"/>
      <c r="DD54" s="14"/>
      <c r="DE54" s="14"/>
      <c r="DF54" s="14"/>
      <c r="DG54" s="14"/>
      <c r="DH54" s="14"/>
      <c r="DI54" s="14"/>
      <c r="DJ54" s="14"/>
      <c r="DK54" s="14"/>
      <c r="DL54" s="14"/>
      <c r="DM54" s="14"/>
      <c r="DN54" s="14"/>
      <c r="DO54" s="14"/>
      <c r="DP54" s="14"/>
      <c r="DQ54" s="14"/>
      <c r="DR54" s="14"/>
      <c r="DS54" s="14"/>
      <c r="DT54" s="14"/>
      <c r="DU54" s="14"/>
      <c r="DV54" s="14"/>
      <c r="DW54" s="14"/>
      <c r="DX54" s="14"/>
      <c r="DY54" s="14"/>
      <c r="DZ54" s="14"/>
      <c r="EA54" s="14"/>
      <c r="EB54" s="14"/>
      <c r="EC54" s="14"/>
      <c r="ED54" s="14"/>
      <c r="EE54" s="14"/>
      <c r="EF54" s="14"/>
      <c r="EG54" s="14"/>
      <c r="EH54" s="14"/>
      <c r="EI54" s="14"/>
      <c r="EJ54" s="14"/>
      <c r="EK54" s="14"/>
      <c r="EL54" s="14"/>
      <c r="EM54" s="14"/>
      <c r="EN54" s="14"/>
      <c r="EO54" s="14"/>
      <c r="EP54" s="14"/>
      <c r="EQ54" s="14"/>
      <c r="ER54" s="14"/>
      <c r="ES54" s="14"/>
      <c r="ET54" s="14"/>
      <c r="EU54" s="14"/>
      <c r="EV54" s="14"/>
      <c r="EW54" s="14"/>
      <c r="EX54" s="14"/>
      <c r="EY54" s="14"/>
      <c r="EZ54" s="14"/>
      <c r="FA54" s="14"/>
      <c r="FB54" s="14"/>
      <c r="FC54" s="14"/>
      <c r="FD54" s="14"/>
      <c r="FE54" s="14"/>
      <c r="FF54" s="14"/>
      <c r="FG54" s="14"/>
      <c r="FH54" s="14"/>
      <c r="FI54" s="14"/>
      <c r="FJ54" s="14"/>
      <c r="FK54" s="14"/>
      <c r="FL54" s="14"/>
      <c r="FM54" s="14"/>
      <c r="FN54" s="14"/>
      <c r="FO54" s="14"/>
      <c r="FP54" s="14"/>
      <c r="FQ54" s="14"/>
      <c r="FR54" s="14"/>
      <c r="FS54" s="14"/>
      <c r="FT54" s="14"/>
      <c r="FU54" s="14"/>
      <c r="FV54" s="14"/>
      <c r="FW54" s="14"/>
      <c r="FX54" s="14"/>
      <c r="FY54" s="14"/>
      <c r="FZ54" s="14"/>
      <c r="GA54" s="14"/>
      <c r="GB54" s="14"/>
      <c r="GC54" s="14"/>
      <c r="GD54" s="14"/>
      <c r="GE54" s="14"/>
      <c r="GF54" s="14"/>
      <c r="GG54" s="14"/>
      <c r="GH54" s="14"/>
      <c r="GI54" s="14"/>
      <c r="GJ54" s="14"/>
      <c r="GK54" s="14"/>
      <c r="GL54" s="14"/>
      <c r="GM54" s="14"/>
      <c r="GN54" s="14"/>
      <c r="GO54" s="14"/>
      <c r="GP54" s="14"/>
      <c r="GQ54" s="14"/>
      <c r="GR54" s="14"/>
      <c r="GS54" s="14"/>
      <c r="GT54" s="14"/>
      <c r="GU54" s="14"/>
      <c r="GV54" s="14"/>
      <c r="GW54" s="14"/>
      <c r="GX54" s="14"/>
      <c r="GY54" s="14"/>
      <c r="GZ54" s="14"/>
      <c r="HA54" s="14"/>
      <c r="HB54" s="14"/>
      <c r="HC54" s="14"/>
      <c r="HD54" s="14"/>
      <c r="HE54" s="14"/>
      <c r="HF54" s="14"/>
      <c r="HG54" s="14"/>
      <c r="HH54" s="14"/>
      <c r="HI54" s="14"/>
      <c r="HJ54" s="14"/>
      <c r="HK54" s="14"/>
      <c r="HL54" s="14"/>
      <c r="HM54" s="14"/>
      <c r="HN54" s="14"/>
      <c r="HO54" s="14"/>
      <c r="HP54" s="14"/>
      <c r="HQ54" s="14"/>
      <c r="HR54" s="14"/>
      <c r="HS54" s="14"/>
      <c r="HT54" s="14"/>
      <c r="HU54" s="14"/>
      <c r="HV54" s="14"/>
      <c r="HW54" s="14"/>
      <c r="HX54" s="14"/>
      <c r="HY54" s="14"/>
      <c r="HZ54" s="14"/>
      <c r="IA54" s="14"/>
      <c r="IB54" s="14"/>
      <c r="IC54" s="14"/>
      <c r="ID54" s="14"/>
    </row>
    <row r="55" spans="1:238" ht="31.5" x14ac:dyDescent="0.3">
      <c r="A55" s="36" t="s">
        <v>49</v>
      </c>
      <c r="B55" s="23" t="s">
        <v>50</v>
      </c>
      <c r="C55" s="15">
        <v>250</v>
      </c>
      <c r="D55" s="16"/>
      <c r="E55" s="20">
        <f>C55+D55</f>
        <v>250</v>
      </c>
      <c r="F55" s="16"/>
      <c r="G55" s="20">
        <f>E55+F55</f>
        <v>250</v>
      </c>
      <c r="H55" s="16"/>
      <c r="I55" s="20">
        <f>G55+H55</f>
        <v>250</v>
      </c>
      <c r="J55" s="54"/>
      <c r="K55" s="64">
        <f>I55+J55</f>
        <v>250</v>
      </c>
      <c r="L55" s="54"/>
      <c r="M55" s="20">
        <f>K55+L55</f>
        <v>250</v>
      </c>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4"/>
      <c r="BA55" s="14"/>
      <c r="BB55" s="14"/>
      <c r="BC55" s="14"/>
      <c r="BD55" s="14"/>
      <c r="BE55" s="14"/>
      <c r="BF55" s="14"/>
      <c r="BG55" s="14"/>
      <c r="BH55" s="14"/>
      <c r="BI55" s="14"/>
      <c r="BJ55" s="14"/>
      <c r="BK55" s="14"/>
      <c r="BL55" s="14"/>
      <c r="BM55" s="14"/>
      <c r="BN55" s="14"/>
      <c r="BO55" s="14"/>
      <c r="BP55" s="14"/>
      <c r="BQ55" s="14"/>
      <c r="BR55" s="14"/>
      <c r="BS55" s="14"/>
      <c r="BT55" s="14"/>
      <c r="BU55" s="14"/>
      <c r="BV55" s="14"/>
      <c r="BW55" s="14"/>
      <c r="BX55" s="14"/>
      <c r="BY55" s="14"/>
      <c r="BZ55" s="14"/>
      <c r="CA55" s="14"/>
      <c r="CB55" s="14"/>
      <c r="CC55" s="14"/>
      <c r="CD55" s="14"/>
      <c r="CE55" s="14"/>
      <c r="CF55" s="14"/>
      <c r="CG55" s="14"/>
      <c r="CH55" s="14"/>
      <c r="CI55" s="14"/>
      <c r="CJ55" s="14"/>
      <c r="CK55" s="14"/>
      <c r="CL55" s="14"/>
      <c r="CM55" s="14"/>
      <c r="CN55" s="14"/>
      <c r="CO55" s="14"/>
      <c r="CP55" s="14"/>
      <c r="CQ55" s="14"/>
      <c r="CR55" s="14"/>
      <c r="CS55" s="14"/>
      <c r="CT55" s="14"/>
      <c r="CU55" s="14"/>
      <c r="CV55" s="14"/>
      <c r="CW55" s="14"/>
      <c r="CX55" s="14"/>
      <c r="CY55" s="14"/>
      <c r="CZ55" s="14"/>
      <c r="DA55" s="14"/>
      <c r="DB55" s="14"/>
      <c r="DC55" s="14"/>
      <c r="DD55" s="14"/>
      <c r="DE55" s="14"/>
      <c r="DF55" s="14"/>
      <c r="DG55" s="14"/>
      <c r="DH55" s="14"/>
      <c r="DI55" s="14"/>
      <c r="DJ55" s="14"/>
      <c r="DK55" s="14"/>
      <c r="DL55" s="14"/>
      <c r="DM55" s="14"/>
      <c r="DN55" s="14"/>
      <c r="DO55" s="14"/>
      <c r="DP55" s="14"/>
      <c r="DQ55" s="14"/>
      <c r="DR55" s="14"/>
      <c r="DS55" s="14"/>
      <c r="DT55" s="14"/>
      <c r="DU55" s="14"/>
      <c r="DV55" s="14"/>
      <c r="DW55" s="14"/>
      <c r="DX55" s="14"/>
      <c r="DY55" s="14"/>
      <c r="DZ55" s="14"/>
      <c r="EA55" s="14"/>
      <c r="EB55" s="14"/>
      <c r="EC55" s="14"/>
      <c r="ED55" s="14"/>
      <c r="EE55" s="14"/>
      <c r="EF55" s="14"/>
      <c r="EG55" s="14"/>
      <c r="EH55" s="14"/>
      <c r="EI55" s="14"/>
      <c r="EJ55" s="14"/>
      <c r="EK55" s="14"/>
      <c r="EL55" s="14"/>
      <c r="EM55" s="14"/>
      <c r="EN55" s="14"/>
      <c r="EO55" s="14"/>
      <c r="EP55" s="14"/>
      <c r="EQ55" s="14"/>
      <c r="ER55" s="14"/>
      <c r="ES55" s="14"/>
      <c r="ET55" s="14"/>
      <c r="EU55" s="14"/>
      <c r="EV55" s="14"/>
      <c r="EW55" s="14"/>
      <c r="EX55" s="14"/>
      <c r="EY55" s="14"/>
      <c r="EZ55" s="14"/>
      <c r="FA55" s="14"/>
      <c r="FB55" s="14"/>
      <c r="FC55" s="14"/>
      <c r="FD55" s="14"/>
      <c r="FE55" s="14"/>
      <c r="FF55" s="14"/>
      <c r="FG55" s="14"/>
      <c r="FH55" s="14"/>
      <c r="FI55" s="14"/>
      <c r="FJ55" s="14"/>
      <c r="FK55" s="14"/>
      <c r="FL55" s="14"/>
      <c r="FM55" s="14"/>
      <c r="FN55" s="14"/>
      <c r="FO55" s="14"/>
      <c r="FP55" s="14"/>
      <c r="FQ55" s="14"/>
      <c r="FR55" s="14"/>
      <c r="FS55" s="14"/>
      <c r="FT55" s="14"/>
      <c r="FU55" s="14"/>
      <c r="FV55" s="14"/>
      <c r="FW55" s="14"/>
      <c r="FX55" s="14"/>
      <c r="FY55" s="14"/>
      <c r="FZ55" s="14"/>
      <c r="GA55" s="14"/>
      <c r="GB55" s="14"/>
      <c r="GC55" s="14"/>
      <c r="GD55" s="14"/>
      <c r="GE55" s="14"/>
      <c r="GF55" s="14"/>
      <c r="GG55" s="14"/>
      <c r="GH55" s="14"/>
      <c r="GI55" s="14"/>
      <c r="GJ55" s="14"/>
      <c r="GK55" s="14"/>
      <c r="GL55" s="14"/>
      <c r="GM55" s="14"/>
      <c r="GN55" s="14"/>
      <c r="GO55" s="14"/>
      <c r="GP55" s="14"/>
      <c r="GQ55" s="14"/>
      <c r="GR55" s="14"/>
      <c r="GS55" s="14"/>
      <c r="GT55" s="14"/>
      <c r="GU55" s="14"/>
      <c r="GV55" s="14"/>
      <c r="GW55" s="14"/>
      <c r="GX55" s="14"/>
      <c r="GY55" s="14"/>
      <c r="GZ55" s="14"/>
      <c r="HA55" s="14"/>
      <c r="HB55" s="14"/>
      <c r="HC55" s="14"/>
      <c r="HD55" s="14"/>
      <c r="HE55" s="14"/>
      <c r="HF55" s="14"/>
      <c r="HG55" s="14"/>
      <c r="HH55" s="14"/>
      <c r="HI55" s="14"/>
      <c r="HJ55" s="14"/>
      <c r="HK55" s="14"/>
      <c r="HL55" s="14"/>
      <c r="HM55" s="14"/>
      <c r="HN55" s="14"/>
      <c r="HO55" s="14"/>
      <c r="HP55" s="14"/>
      <c r="HQ55" s="14"/>
      <c r="HR55" s="14"/>
      <c r="HS55" s="14"/>
      <c r="HT55" s="14"/>
      <c r="HU55" s="14"/>
      <c r="HV55" s="14"/>
      <c r="HW55" s="14"/>
      <c r="HX55" s="14"/>
      <c r="HY55" s="14"/>
      <c r="HZ55" s="14"/>
      <c r="IA55" s="14"/>
      <c r="IB55" s="14"/>
      <c r="IC55" s="14"/>
      <c r="ID55" s="14"/>
    </row>
    <row r="56" spans="1:238" ht="19.5" x14ac:dyDescent="0.35">
      <c r="A56" s="26" t="s">
        <v>51</v>
      </c>
      <c r="B56" s="34" t="s">
        <v>52</v>
      </c>
      <c r="C56" s="11">
        <f t="shared" ref="C56:I56" si="24">SUM(C57:C65)</f>
        <v>3290</v>
      </c>
      <c r="D56" s="12">
        <f t="shared" si="24"/>
        <v>0</v>
      </c>
      <c r="E56" s="39">
        <f>SUM(E57:E65)</f>
        <v>3290</v>
      </c>
      <c r="F56" s="12">
        <f t="shared" si="24"/>
        <v>2892</v>
      </c>
      <c r="G56" s="39">
        <f t="shared" si="24"/>
        <v>6182</v>
      </c>
      <c r="H56" s="12">
        <f t="shared" si="24"/>
        <v>600</v>
      </c>
      <c r="I56" s="39">
        <f t="shared" si="24"/>
        <v>6782</v>
      </c>
      <c r="J56" s="52">
        <f t="shared" ref="J56" si="25">SUM(J57:J65)</f>
        <v>250</v>
      </c>
      <c r="K56" s="62">
        <f>SUM(K57:K65)</f>
        <v>7032</v>
      </c>
      <c r="L56" s="52">
        <f t="shared" ref="L56" si="26">SUM(L57:L65)</f>
        <v>1330</v>
      </c>
      <c r="M56" s="39">
        <f>SUM(M57:M65)</f>
        <v>8362</v>
      </c>
    </row>
    <row r="57" spans="1:238" ht="18.75" x14ac:dyDescent="0.25">
      <c r="A57" s="18" t="s">
        <v>64</v>
      </c>
      <c r="B57" s="19" t="s">
        <v>52</v>
      </c>
      <c r="C57" s="20">
        <v>200</v>
      </c>
      <c r="D57" s="21"/>
      <c r="E57" s="20">
        <f>C57+D57</f>
        <v>200</v>
      </c>
      <c r="F57" s="21"/>
      <c r="G57" s="20">
        <f t="shared" ref="G57:G65" si="27">C57+F57</f>
        <v>200</v>
      </c>
      <c r="H57" s="21"/>
      <c r="I57" s="20">
        <f>G57+H57</f>
        <v>200</v>
      </c>
      <c r="J57" s="55"/>
      <c r="K57" s="64">
        <f>I57+J57</f>
        <v>200</v>
      </c>
      <c r="L57" s="55"/>
      <c r="M57" s="20">
        <f t="shared" ref="M57:M65" si="28">K57+L57</f>
        <v>200</v>
      </c>
    </row>
    <row r="58" spans="1:238" ht="110.25" x14ac:dyDescent="0.25">
      <c r="A58" s="18" t="s">
        <v>99</v>
      </c>
      <c r="B58" s="23" t="s">
        <v>93</v>
      </c>
      <c r="C58" s="20"/>
      <c r="D58" s="21"/>
      <c r="E58" s="20">
        <f t="shared" ref="E58:E65" si="29">C58+D58</f>
        <v>0</v>
      </c>
      <c r="F58" s="21">
        <v>2392</v>
      </c>
      <c r="G58" s="20">
        <f t="shared" si="27"/>
        <v>2392</v>
      </c>
      <c r="H58" s="21"/>
      <c r="I58" s="20">
        <f t="shared" ref="I58:I63" si="30">G58+H58</f>
        <v>2392</v>
      </c>
      <c r="J58" s="55"/>
      <c r="K58" s="64">
        <f t="shared" ref="K58" si="31">I58+J58</f>
        <v>2392</v>
      </c>
      <c r="L58" s="55"/>
      <c r="M58" s="20">
        <f t="shared" si="28"/>
        <v>2392</v>
      </c>
    </row>
    <row r="59" spans="1:238" ht="110.25" x14ac:dyDescent="0.25">
      <c r="A59" s="18" t="s">
        <v>53</v>
      </c>
      <c r="B59" s="23" t="s">
        <v>93</v>
      </c>
      <c r="C59" s="20">
        <v>1100</v>
      </c>
      <c r="D59" s="21"/>
      <c r="E59" s="20">
        <f t="shared" ref="E59" si="32">C59+D59</f>
        <v>1100</v>
      </c>
      <c r="F59" s="21"/>
      <c r="G59" s="20">
        <f t="shared" si="27"/>
        <v>1100</v>
      </c>
      <c r="H59" s="21"/>
      <c r="I59" s="20">
        <f>G59+H59</f>
        <v>1100</v>
      </c>
      <c r="J59" s="55"/>
      <c r="K59" s="64">
        <f>I59+J59</f>
        <v>1100</v>
      </c>
      <c r="L59" s="55">
        <v>350</v>
      </c>
      <c r="M59" s="20">
        <f t="shared" si="28"/>
        <v>1450</v>
      </c>
    </row>
    <row r="60" spans="1:238" ht="110.25" x14ac:dyDescent="0.25">
      <c r="A60" s="18" t="s">
        <v>54</v>
      </c>
      <c r="B60" s="23" t="s">
        <v>93</v>
      </c>
      <c r="C60" s="20">
        <v>80</v>
      </c>
      <c r="D60" s="21"/>
      <c r="E60" s="20">
        <f t="shared" si="29"/>
        <v>80</v>
      </c>
      <c r="F60" s="21"/>
      <c r="G60" s="20">
        <f t="shared" si="27"/>
        <v>80</v>
      </c>
      <c r="H60" s="21"/>
      <c r="I60" s="20">
        <f>G60+H60</f>
        <v>80</v>
      </c>
      <c r="J60" s="55"/>
      <c r="K60" s="64">
        <f>I60+J60</f>
        <v>80</v>
      </c>
      <c r="L60" s="55"/>
      <c r="M60" s="20">
        <f t="shared" si="28"/>
        <v>80</v>
      </c>
    </row>
    <row r="61" spans="1:238" ht="18.75" x14ac:dyDescent="0.25">
      <c r="A61" s="18" t="s">
        <v>65</v>
      </c>
      <c r="B61" s="19" t="s">
        <v>52</v>
      </c>
      <c r="C61" s="20">
        <v>1095</v>
      </c>
      <c r="D61" s="21"/>
      <c r="E61" s="20">
        <f t="shared" si="29"/>
        <v>1095</v>
      </c>
      <c r="F61" s="21"/>
      <c r="G61" s="20">
        <f t="shared" si="27"/>
        <v>1095</v>
      </c>
      <c r="H61" s="21"/>
      <c r="I61" s="20">
        <f t="shared" si="30"/>
        <v>1095</v>
      </c>
      <c r="J61" s="55"/>
      <c r="K61" s="64">
        <f t="shared" ref="K61:K63" si="33">I61+J61</f>
        <v>1095</v>
      </c>
      <c r="L61" s="55"/>
      <c r="M61" s="20">
        <f t="shared" si="28"/>
        <v>1095</v>
      </c>
    </row>
    <row r="62" spans="1:238" ht="63" x14ac:dyDescent="0.25">
      <c r="A62" s="18" t="s">
        <v>55</v>
      </c>
      <c r="B62" s="23" t="s">
        <v>94</v>
      </c>
      <c r="C62" s="20">
        <v>405</v>
      </c>
      <c r="D62" s="21"/>
      <c r="E62" s="20">
        <f t="shared" si="29"/>
        <v>405</v>
      </c>
      <c r="F62" s="21"/>
      <c r="G62" s="20">
        <f t="shared" si="27"/>
        <v>405</v>
      </c>
      <c r="H62" s="21"/>
      <c r="I62" s="20">
        <f t="shared" si="30"/>
        <v>405</v>
      </c>
      <c r="J62" s="55"/>
      <c r="K62" s="64">
        <f t="shared" si="33"/>
        <v>405</v>
      </c>
      <c r="L62" s="55"/>
      <c r="M62" s="20">
        <f t="shared" si="28"/>
        <v>405</v>
      </c>
    </row>
    <row r="63" spans="1:238" ht="18.75" x14ac:dyDescent="0.25">
      <c r="A63" s="18" t="s">
        <v>66</v>
      </c>
      <c r="B63" s="19" t="s">
        <v>52</v>
      </c>
      <c r="C63" s="20">
        <v>60</v>
      </c>
      <c r="D63" s="21"/>
      <c r="E63" s="20">
        <f t="shared" si="29"/>
        <v>60</v>
      </c>
      <c r="F63" s="21">
        <v>500</v>
      </c>
      <c r="G63" s="20">
        <f t="shared" si="27"/>
        <v>560</v>
      </c>
      <c r="H63" s="21">
        <v>600</v>
      </c>
      <c r="I63" s="20">
        <f t="shared" si="30"/>
        <v>1160</v>
      </c>
      <c r="J63" s="55">
        <v>250</v>
      </c>
      <c r="K63" s="64">
        <f t="shared" si="33"/>
        <v>1410</v>
      </c>
      <c r="L63" s="55"/>
      <c r="M63" s="20">
        <f t="shared" si="28"/>
        <v>1410</v>
      </c>
    </row>
    <row r="64" spans="1:238" ht="47.25" x14ac:dyDescent="0.25">
      <c r="A64" s="18" t="s">
        <v>116</v>
      </c>
      <c r="B64" s="23" t="s">
        <v>56</v>
      </c>
      <c r="C64" s="20"/>
      <c r="D64" s="21"/>
      <c r="E64" s="20"/>
      <c r="F64" s="21"/>
      <c r="G64" s="20"/>
      <c r="H64" s="21"/>
      <c r="I64" s="20"/>
      <c r="J64" s="55"/>
      <c r="K64" s="64"/>
      <c r="L64" s="55">
        <v>730</v>
      </c>
      <c r="M64" s="20">
        <f t="shared" si="28"/>
        <v>730</v>
      </c>
    </row>
    <row r="65" spans="1:13" ht="47.25" x14ac:dyDescent="0.25">
      <c r="A65" s="18" t="s">
        <v>57</v>
      </c>
      <c r="B65" s="23" t="s">
        <v>56</v>
      </c>
      <c r="C65" s="20">
        <v>350</v>
      </c>
      <c r="D65" s="21"/>
      <c r="E65" s="20">
        <f t="shared" si="29"/>
        <v>350</v>
      </c>
      <c r="F65" s="21"/>
      <c r="G65" s="20">
        <f t="shared" si="27"/>
        <v>350</v>
      </c>
      <c r="H65" s="21"/>
      <c r="I65" s="20">
        <f>G65+H65</f>
        <v>350</v>
      </c>
      <c r="J65" s="55"/>
      <c r="K65" s="64">
        <f>I65+J65</f>
        <v>350</v>
      </c>
      <c r="L65" s="55">
        <v>250</v>
      </c>
      <c r="M65" s="20">
        <f t="shared" si="28"/>
        <v>600</v>
      </c>
    </row>
    <row r="66" spans="1:13" ht="19.5" x14ac:dyDescent="0.35">
      <c r="A66" s="24" t="s">
        <v>96</v>
      </c>
      <c r="B66" s="37" t="s">
        <v>58</v>
      </c>
      <c r="C66" s="11">
        <f t="shared" ref="C66:K66" si="34">SUM(C67:C69)</f>
        <v>350</v>
      </c>
      <c r="D66" s="12">
        <f t="shared" si="34"/>
        <v>0</v>
      </c>
      <c r="E66" s="11">
        <f t="shared" si="34"/>
        <v>350</v>
      </c>
      <c r="F66" s="12">
        <f t="shared" si="34"/>
        <v>0</v>
      </c>
      <c r="G66" s="11">
        <f t="shared" si="34"/>
        <v>350</v>
      </c>
      <c r="H66" s="12">
        <f t="shared" si="34"/>
        <v>0</v>
      </c>
      <c r="I66" s="11">
        <f t="shared" si="34"/>
        <v>350</v>
      </c>
      <c r="J66" s="52">
        <f>SUM(J67:J69)</f>
        <v>71.614000000000004</v>
      </c>
      <c r="K66" s="62">
        <f t="shared" si="34"/>
        <v>421.61399999999998</v>
      </c>
      <c r="L66" s="52">
        <f>SUM(L67:L69)</f>
        <v>70</v>
      </c>
      <c r="M66" s="39">
        <f t="shared" ref="M66" si="35">SUM(M67:M69)</f>
        <v>491.61399999999998</v>
      </c>
    </row>
    <row r="67" spans="1:13" ht="18.75" x14ac:dyDescent="0.3">
      <c r="A67" s="18" t="s">
        <v>113</v>
      </c>
      <c r="B67" s="38" t="s">
        <v>95</v>
      </c>
      <c r="C67" s="15"/>
      <c r="D67" s="16"/>
      <c r="E67" s="20">
        <f>C67+D67</f>
        <v>0</v>
      </c>
      <c r="F67" s="16"/>
      <c r="G67" s="20">
        <f>C67+F67</f>
        <v>0</v>
      </c>
      <c r="H67" s="16"/>
      <c r="I67" s="20">
        <f>G67+H67</f>
        <v>0</v>
      </c>
      <c r="J67" s="54">
        <v>1.6140000000000001</v>
      </c>
      <c r="K67" s="64">
        <f>I67+J67</f>
        <v>1.6140000000000001</v>
      </c>
      <c r="L67" s="54"/>
      <c r="M67" s="20">
        <f>K67+L67</f>
        <v>1.6140000000000001</v>
      </c>
    </row>
    <row r="68" spans="1:13" ht="18.75" x14ac:dyDescent="0.3">
      <c r="A68" s="18" t="s">
        <v>59</v>
      </c>
      <c r="B68" s="38" t="s">
        <v>95</v>
      </c>
      <c r="C68" s="15">
        <f>350</f>
        <v>350</v>
      </c>
      <c r="D68" s="16"/>
      <c r="E68" s="20">
        <f>C68+D68</f>
        <v>350</v>
      </c>
      <c r="F68" s="16"/>
      <c r="G68" s="20">
        <f>C68+F68</f>
        <v>350</v>
      </c>
      <c r="H68" s="16"/>
      <c r="I68" s="20">
        <f>G68+H68</f>
        <v>350</v>
      </c>
      <c r="J68" s="54"/>
      <c r="K68" s="64">
        <f>I68+J68</f>
        <v>350</v>
      </c>
      <c r="L68" s="54"/>
      <c r="M68" s="20">
        <f>K68+L68</f>
        <v>350</v>
      </c>
    </row>
    <row r="69" spans="1:13" ht="18.75" x14ac:dyDescent="0.3">
      <c r="A69" s="18" t="s">
        <v>106</v>
      </c>
      <c r="B69" s="38" t="s">
        <v>95</v>
      </c>
      <c r="C69" s="15"/>
      <c r="D69" s="16"/>
      <c r="E69" s="20">
        <f>C69+D69</f>
        <v>0</v>
      </c>
      <c r="F69" s="16"/>
      <c r="G69" s="20">
        <f>C69+F69</f>
        <v>0</v>
      </c>
      <c r="H69" s="16"/>
      <c r="I69" s="20">
        <f>G69+H69</f>
        <v>0</v>
      </c>
      <c r="J69" s="54">
        <v>70</v>
      </c>
      <c r="K69" s="64">
        <f>I69+J69</f>
        <v>70</v>
      </c>
      <c r="L69" s="54">
        <v>70</v>
      </c>
      <c r="M69" s="20">
        <f>K69+L69</f>
        <v>140</v>
      </c>
    </row>
    <row r="70" spans="1:13" x14ac:dyDescent="0.25">
      <c r="D70" s="22"/>
      <c r="H70" s="22"/>
      <c r="J70" s="22"/>
    </row>
  </sheetData>
  <mergeCells count="1">
    <mergeCell ref="A16:C16"/>
  </mergeCells>
  <pageMargins left="0.51181102362204722" right="0.31496062992125984" top="0.74803149606299213" bottom="0.74803149606299213" header="0.31496062992125984" footer="0.31496062992125984"/>
  <pageSetup paperSize="9" scale="63" fitToHeight="0" orientation="portrait" r:id="rId1"/>
  <rowBreaks count="1" manualBreakCount="1">
    <brk id="55"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прилож.1_ННД 2024г.</vt:lpstr>
      <vt:lpstr>'прилож.1_ННД 2024г.'!Заголовки_для_печати</vt:lpstr>
      <vt:lpstr>'прилож.1_ННД 2024г.'!Область_печати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rfu11</dc:creator>
  <cp:lastModifiedBy>RePack by Diakov</cp:lastModifiedBy>
  <cp:lastPrinted>2024-11-21T07:54:29Z</cp:lastPrinted>
  <dcterms:created xsi:type="dcterms:W3CDTF">2022-11-11T10:53:18Z</dcterms:created>
  <dcterms:modified xsi:type="dcterms:W3CDTF">2024-11-25T03:12:12Z</dcterms:modified>
</cp:coreProperties>
</file>