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Мои документы\РЕШЕНИЯ\VII созыв\24 (очередное заседание) 22.11.2024г\ФУ\ноябрь 2024\"/>
    </mc:Choice>
  </mc:AlternateContent>
  <bookViews>
    <workbookView xWindow="-120" yWindow="-120" windowWidth="29040" windowHeight="15840"/>
  </bookViews>
  <sheets>
    <sheet name="МБТ 2025-2026" sheetId="1" r:id="rId1"/>
  </sheets>
  <externalReferences>
    <externalReference r:id="rId2"/>
  </externalReferences>
  <definedNames>
    <definedName name="__Anonymous_Sheet_DB__1" localSheetId="0">#REF!</definedName>
    <definedName name="__Anonymous_Sheet_DB__1">#REF!</definedName>
    <definedName name="a" localSheetId="0">#REF!</definedName>
    <definedName name="a">#REF!</definedName>
    <definedName name="Z_391F35BD_9F91_4504_A05C_D406E8D863C9_.wvu.Rows" hidden="1">[1]пр!$62:$64</definedName>
    <definedName name="_xlnm.Print_Titles" localSheetId="0">'МБТ 2025-2026'!$15:$15</definedName>
    <definedName name="_xlnm.Print_Area" localSheetId="0">'МБТ 2025-2026'!$A$1:$O$100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O40" i="1" l="1"/>
  <c r="I45" i="1"/>
  <c r="J45" i="1"/>
  <c r="D40" i="1"/>
  <c r="M28" i="1"/>
  <c r="F28" i="1"/>
  <c r="F29" i="1"/>
  <c r="H29" i="1" s="1"/>
  <c r="J44" i="1" l="1"/>
  <c r="I40" i="1"/>
  <c r="J29" i="1"/>
  <c r="I97" i="1"/>
  <c r="I96" i="1" s="1"/>
  <c r="I94" i="1"/>
  <c r="I92" i="1"/>
  <c r="I90" i="1"/>
  <c r="I80" i="1"/>
  <c r="I64" i="1"/>
  <c r="I63" i="1" s="1"/>
  <c r="I60" i="1"/>
  <c r="I53" i="1"/>
  <c r="I51" i="1" s="1"/>
  <c r="J52" i="1"/>
  <c r="J50" i="1"/>
  <c r="J49" i="1"/>
  <c r="I32" i="1"/>
  <c r="I27" i="1" s="1"/>
  <c r="I25" i="1"/>
  <c r="I21" i="1"/>
  <c r="I20" i="1"/>
  <c r="I18" i="1"/>
  <c r="I17" i="1" l="1"/>
  <c r="I16" i="1" s="1"/>
  <c r="N97" i="1"/>
  <c r="N96" i="1" s="1"/>
  <c r="N94" i="1"/>
  <c r="N92" i="1"/>
  <c r="N90" i="1"/>
  <c r="N80" i="1"/>
  <c r="O78" i="1"/>
  <c r="O64" i="1"/>
  <c r="N64" i="1"/>
  <c r="O60" i="1"/>
  <c r="N60" i="1"/>
  <c r="O58" i="1"/>
  <c r="N53" i="1"/>
  <c r="N40" i="1"/>
  <c r="N32" i="1"/>
  <c r="N27" i="1" s="1"/>
  <c r="N25" i="1"/>
  <c r="O21" i="1"/>
  <c r="N21" i="1"/>
  <c r="N20" i="1"/>
  <c r="O18" i="1"/>
  <c r="N18" i="1"/>
  <c r="N51" i="1" l="1"/>
  <c r="J51" i="1" s="1"/>
  <c r="N63" i="1"/>
  <c r="N17" i="1" s="1"/>
  <c r="N16" i="1" s="1"/>
  <c r="F46" i="1"/>
  <c r="H46" i="1" s="1"/>
  <c r="J46" i="1" s="1"/>
  <c r="G97" i="1"/>
  <c r="G96" i="1" s="1"/>
  <c r="G94" i="1"/>
  <c r="G92" i="1"/>
  <c r="G90" i="1"/>
  <c r="G80" i="1"/>
  <c r="G64" i="1"/>
  <c r="G63" i="1" s="1"/>
  <c r="G60" i="1"/>
  <c r="G51" i="1" s="1"/>
  <c r="G53" i="1"/>
  <c r="G40" i="1"/>
  <c r="G32" i="1"/>
  <c r="G27" i="1" s="1"/>
  <c r="H28" i="1"/>
  <c r="J28" i="1" s="1"/>
  <c r="G25" i="1"/>
  <c r="G21" i="1"/>
  <c r="G18" i="1"/>
  <c r="G20" i="1" l="1"/>
  <c r="G17" i="1" s="1"/>
  <c r="G16" i="1" s="1"/>
  <c r="E25" i="1"/>
  <c r="E53" i="1"/>
  <c r="E80" i="1"/>
  <c r="M54" i="1"/>
  <c r="O54" i="1" s="1"/>
  <c r="O53" i="1" s="1"/>
  <c r="L80" i="1"/>
  <c r="L53" i="1"/>
  <c r="O28" i="1" l="1"/>
  <c r="O25" i="1" s="1"/>
  <c r="M35" i="1"/>
  <c r="O35" i="1" s="1"/>
  <c r="O32" i="1" s="1"/>
  <c r="M81" i="1"/>
  <c r="O81" i="1" s="1"/>
  <c r="M82" i="1"/>
  <c r="O82" i="1" s="1"/>
  <c r="M83" i="1"/>
  <c r="O83" i="1" s="1"/>
  <c r="M84" i="1"/>
  <c r="O84" i="1" s="1"/>
  <c r="M85" i="1"/>
  <c r="O85" i="1" s="1"/>
  <c r="M86" i="1"/>
  <c r="O86" i="1" s="1"/>
  <c r="M87" i="1"/>
  <c r="O87" i="1" s="1"/>
  <c r="M88" i="1"/>
  <c r="O88" i="1" s="1"/>
  <c r="M89" i="1"/>
  <c r="O89" i="1" s="1"/>
  <c r="M93" i="1"/>
  <c r="O93" i="1" s="1"/>
  <c r="O92" i="1" s="1"/>
  <c r="M91" i="1"/>
  <c r="O91" i="1" s="1"/>
  <c r="O90" i="1" s="1"/>
  <c r="M98" i="1"/>
  <c r="O98" i="1" s="1"/>
  <c r="O97" i="1" s="1"/>
  <c r="O96" i="1" s="1"/>
  <c r="F91" i="1"/>
  <c r="H91" i="1" s="1"/>
  <c r="E64" i="1"/>
  <c r="H90" i="1" l="1"/>
  <c r="J91" i="1"/>
  <c r="J90" i="1" s="1"/>
  <c r="O20" i="1"/>
  <c r="M97" i="1"/>
  <c r="O80" i="1"/>
  <c r="M80" i="1"/>
  <c r="L97" i="1"/>
  <c r="L96" i="1" s="1"/>
  <c r="L94" i="1"/>
  <c r="L92" i="1"/>
  <c r="L90" i="1"/>
  <c r="L64" i="1"/>
  <c r="L60" i="1"/>
  <c r="L40" i="1"/>
  <c r="L32" i="1"/>
  <c r="L27" i="1" s="1"/>
  <c r="L25" i="1"/>
  <c r="L21" i="1"/>
  <c r="L18" i="1"/>
  <c r="E60" i="1"/>
  <c r="E21" i="1"/>
  <c r="E18" i="1"/>
  <c r="E94" i="1"/>
  <c r="E92" i="1"/>
  <c r="F99" i="1"/>
  <c r="H99" i="1" s="1"/>
  <c r="J99" i="1" s="1"/>
  <c r="F100" i="1"/>
  <c r="H100" i="1" s="1"/>
  <c r="J100" i="1" s="1"/>
  <c r="F98" i="1"/>
  <c r="F95" i="1"/>
  <c r="H95" i="1" s="1"/>
  <c r="F93" i="1"/>
  <c r="H93" i="1" s="1"/>
  <c r="F82" i="1"/>
  <c r="H82" i="1" s="1"/>
  <c r="J82" i="1" s="1"/>
  <c r="F83" i="1"/>
  <c r="H83" i="1" s="1"/>
  <c r="J83" i="1" s="1"/>
  <c r="F84" i="1"/>
  <c r="H84" i="1" s="1"/>
  <c r="J84" i="1" s="1"/>
  <c r="F85" i="1"/>
  <c r="H85" i="1" s="1"/>
  <c r="J85" i="1" s="1"/>
  <c r="F86" i="1"/>
  <c r="H86" i="1" s="1"/>
  <c r="J86" i="1" s="1"/>
  <c r="F87" i="1"/>
  <c r="H87" i="1" s="1"/>
  <c r="J87" i="1" s="1"/>
  <c r="F88" i="1"/>
  <c r="H88" i="1" s="1"/>
  <c r="F89" i="1"/>
  <c r="H89" i="1" s="1"/>
  <c r="J89" i="1" s="1"/>
  <c r="F81" i="1"/>
  <c r="H81" i="1" s="1"/>
  <c r="J81" i="1" s="1"/>
  <c r="F79" i="1"/>
  <c r="H79" i="1" s="1"/>
  <c r="F76" i="1"/>
  <c r="H76" i="1" s="1"/>
  <c r="J76" i="1" s="1"/>
  <c r="F77" i="1"/>
  <c r="H77" i="1" s="1"/>
  <c r="J77" i="1" s="1"/>
  <c r="F66" i="1"/>
  <c r="H66" i="1" s="1"/>
  <c r="J66" i="1" s="1"/>
  <c r="F67" i="1"/>
  <c r="H67" i="1" s="1"/>
  <c r="J67" i="1" s="1"/>
  <c r="F68" i="1"/>
  <c r="H68" i="1" s="1"/>
  <c r="J68" i="1" s="1"/>
  <c r="F69" i="1"/>
  <c r="H69" i="1" s="1"/>
  <c r="J69" i="1" s="1"/>
  <c r="F70" i="1"/>
  <c r="H70" i="1" s="1"/>
  <c r="J70" i="1" s="1"/>
  <c r="F71" i="1"/>
  <c r="H71" i="1" s="1"/>
  <c r="J71" i="1" s="1"/>
  <c r="F72" i="1"/>
  <c r="H72" i="1" s="1"/>
  <c r="J72" i="1" s="1"/>
  <c r="F73" i="1"/>
  <c r="H73" i="1" s="1"/>
  <c r="J73" i="1" s="1"/>
  <c r="F74" i="1"/>
  <c r="H74" i="1" s="1"/>
  <c r="J74" i="1" s="1"/>
  <c r="F75" i="1"/>
  <c r="H75" i="1" s="1"/>
  <c r="J75" i="1" s="1"/>
  <c r="F65" i="1"/>
  <c r="H65" i="1" s="1"/>
  <c r="F59" i="1"/>
  <c r="F55" i="1"/>
  <c r="H55" i="1" s="1"/>
  <c r="J55" i="1" s="1"/>
  <c r="F56" i="1"/>
  <c r="H56" i="1" s="1"/>
  <c r="J56" i="1" s="1"/>
  <c r="F57" i="1"/>
  <c r="H57" i="1" s="1"/>
  <c r="J57" i="1" s="1"/>
  <c r="F54" i="1"/>
  <c r="H54" i="1" s="1"/>
  <c r="F48" i="1"/>
  <c r="H48" i="1" s="1"/>
  <c r="J48" i="1" s="1"/>
  <c r="F49" i="1"/>
  <c r="H49" i="1" s="1"/>
  <c r="F50" i="1"/>
  <c r="H50" i="1" s="1"/>
  <c r="F52" i="1"/>
  <c r="H52" i="1" s="1"/>
  <c r="F47" i="1"/>
  <c r="F34" i="1"/>
  <c r="H34" i="1" s="1"/>
  <c r="J34" i="1" s="1"/>
  <c r="F35" i="1"/>
  <c r="H35" i="1" s="1"/>
  <c r="J35" i="1" s="1"/>
  <c r="F36" i="1"/>
  <c r="H36" i="1" s="1"/>
  <c r="J36" i="1" s="1"/>
  <c r="F37" i="1"/>
  <c r="H37" i="1" s="1"/>
  <c r="J37" i="1" s="1"/>
  <c r="F38" i="1"/>
  <c r="H38" i="1" s="1"/>
  <c r="J38" i="1" s="1"/>
  <c r="F39" i="1"/>
  <c r="H39" i="1" s="1"/>
  <c r="J39" i="1" s="1"/>
  <c r="F33" i="1"/>
  <c r="H33" i="1" s="1"/>
  <c r="F30" i="1"/>
  <c r="H30" i="1" s="1"/>
  <c r="J30" i="1" s="1"/>
  <c r="J25" i="1" s="1"/>
  <c r="F31" i="1"/>
  <c r="H31" i="1" s="1"/>
  <c r="J31" i="1" s="1"/>
  <c r="F23" i="1"/>
  <c r="H23" i="1" s="1"/>
  <c r="F24" i="1"/>
  <c r="H24" i="1" s="1"/>
  <c r="J24" i="1" s="1"/>
  <c r="F22" i="1"/>
  <c r="H22" i="1" s="1"/>
  <c r="J22" i="1" s="1"/>
  <c r="F19" i="1"/>
  <c r="H19" i="1" s="1"/>
  <c r="F40" i="1" l="1"/>
  <c r="H47" i="1"/>
  <c r="H64" i="1"/>
  <c r="J65" i="1"/>
  <c r="J64" i="1" s="1"/>
  <c r="H80" i="1"/>
  <c r="J88" i="1"/>
  <c r="J80" i="1" s="1"/>
  <c r="H94" i="1"/>
  <c r="J95" i="1"/>
  <c r="J94" i="1" s="1"/>
  <c r="J19" i="1"/>
  <c r="J18" i="1" s="1"/>
  <c r="H18" i="1"/>
  <c r="H53" i="1"/>
  <c r="J54" i="1"/>
  <c r="J53" i="1" s="1"/>
  <c r="F58" i="1"/>
  <c r="H59" i="1"/>
  <c r="H78" i="1"/>
  <c r="J79" i="1"/>
  <c r="J78" i="1" s="1"/>
  <c r="J93" i="1"/>
  <c r="J92" i="1" s="1"/>
  <c r="H92" i="1"/>
  <c r="F97" i="1"/>
  <c r="H98" i="1"/>
  <c r="H21" i="1"/>
  <c r="J23" i="1"/>
  <c r="J21" i="1" s="1"/>
  <c r="F32" i="1"/>
  <c r="J33" i="1"/>
  <c r="J32" i="1" s="1"/>
  <c r="H25" i="1"/>
  <c r="H32" i="1"/>
  <c r="F64" i="1"/>
  <c r="F25" i="1"/>
  <c r="F53" i="1"/>
  <c r="L51" i="1"/>
  <c r="L20" i="1"/>
  <c r="L63" i="1"/>
  <c r="E97" i="1"/>
  <c r="E96" i="1" s="1"/>
  <c r="E90" i="1"/>
  <c r="E63" i="1" s="1"/>
  <c r="E40" i="1"/>
  <c r="E32" i="1"/>
  <c r="F62" i="1"/>
  <c r="K97" i="1"/>
  <c r="K96" i="1" s="1"/>
  <c r="K94" i="1"/>
  <c r="M94" i="1" s="1"/>
  <c r="O94" i="1" s="1"/>
  <c r="O63" i="1" s="1"/>
  <c r="O17" i="1" s="1"/>
  <c r="O16" i="1" s="1"/>
  <c r="K92" i="1"/>
  <c r="K90" i="1"/>
  <c r="K80" i="1"/>
  <c r="K78" i="1"/>
  <c r="K64" i="1"/>
  <c r="K60" i="1"/>
  <c r="K58" i="1"/>
  <c r="K53" i="1"/>
  <c r="K40" i="1"/>
  <c r="K32" i="1"/>
  <c r="K25" i="1"/>
  <c r="K21" i="1"/>
  <c r="K18" i="1"/>
  <c r="F96" i="1"/>
  <c r="F94" i="1"/>
  <c r="F92" i="1"/>
  <c r="F90" i="1"/>
  <c r="F80" i="1"/>
  <c r="F78" i="1"/>
  <c r="F21" i="1"/>
  <c r="F18" i="1"/>
  <c r="F60" i="1" l="1"/>
  <c r="H62" i="1"/>
  <c r="J98" i="1"/>
  <c r="J97" i="1" s="1"/>
  <c r="J96" i="1" s="1"/>
  <c r="H97" i="1"/>
  <c r="H96" i="1" s="1"/>
  <c r="H58" i="1"/>
  <c r="J59" i="1"/>
  <c r="J58" i="1" s="1"/>
  <c r="H63" i="1"/>
  <c r="J47" i="1"/>
  <c r="J40" i="1" s="1"/>
  <c r="H40" i="1"/>
  <c r="J63" i="1"/>
  <c r="L17" i="1"/>
  <c r="L16" i="1" s="1"/>
  <c r="E27" i="1"/>
  <c r="E20" i="1"/>
  <c r="E17" i="1" s="1"/>
  <c r="E16" i="1" s="1"/>
  <c r="F20" i="1"/>
  <c r="K63" i="1"/>
  <c r="E51" i="1"/>
  <c r="F51" i="1" s="1"/>
  <c r="H51" i="1" s="1"/>
  <c r="F63" i="1"/>
  <c r="K20" i="1"/>
  <c r="D97" i="1"/>
  <c r="M96" i="1"/>
  <c r="D96" i="1"/>
  <c r="D94" i="1"/>
  <c r="M92" i="1"/>
  <c r="D92" i="1"/>
  <c r="M90" i="1"/>
  <c r="D90" i="1"/>
  <c r="D80" i="1"/>
  <c r="M78" i="1"/>
  <c r="D78" i="1"/>
  <c r="M64" i="1"/>
  <c r="D64" i="1"/>
  <c r="M60" i="1"/>
  <c r="D60" i="1"/>
  <c r="M58" i="1"/>
  <c r="D58" i="1"/>
  <c r="M53" i="1"/>
  <c r="D53" i="1"/>
  <c r="M40" i="1"/>
  <c r="M32" i="1"/>
  <c r="D32" i="1"/>
  <c r="M25" i="1"/>
  <c r="D25" i="1"/>
  <c r="M21" i="1"/>
  <c r="D21" i="1"/>
  <c r="M18" i="1"/>
  <c r="D18" i="1"/>
  <c r="M20" i="1" l="1"/>
  <c r="J62" i="1"/>
  <c r="J60" i="1" s="1"/>
  <c r="J20" i="1" s="1"/>
  <c r="J17" i="1" s="1"/>
  <c r="J16" i="1" s="1"/>
  <c r="H60" i="1"/>
  <c r="H20" i="1" s="1"/>
  <c r="H17" i="1" s="1"/>
  <c r="H16" i="1" s="1"/>
  <c r="K17" i="1"/>
  <c r="K16" i="1" s="1"/>
  <c r="F17" i="1"/>
  <c r="F16" i="1" s="1"/>
  <c r="D20" i="1"/>
  <c r="M63" i="1"/>
  <c r="M17" i="1" s="1"/>
  <c r="M16" i="1" s="1"/>
  <c r="D63" i="1"/>
  <c r="D17" i="1" l="1"/>
  <c r="D16" i="1" s="1"/>
</calcChain>
</file>

<file path=xl/sharedStrings.xml><?xml version="1.0" encoding="utf-8"?>
<sst xmlns="http://schemas.openxmlformats.org/spreadsheetml/2006/main" count="199" uniqueCount="121">
  <si>
    <t>Приложение 4</t>
  </si>
  <si>
    <t>к Решению Совета депутатов МО "Кабанский район"</t>
  </si>
  <si>
    <t>О бюджете МО Кабанский район" на 2024 год</t>
  </si>
  <si>
    <t xml:space="preserve"> и на плановый период  2025 и 2026 годов"</t>
  </si>
  <si>
    <t>Объем безвозмездных поступлений на 2025 - 2026 годы</t>
  </si>
  <si>
    <t>(тыс. рублей)</t>
  </si>
  <si>
    <t>Код ГРБС</t>
  </si>
  <si>
    <t>Код вида дохода</t>
  </si>
  <si>
    <t>Наименование</t>
  </si>
  <si>
    <t>2025 год</t>
  </si>
  <si>
    <t>2026 год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</si>
  <si>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</si>
  <si>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</si>
  <si>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</si>
  <si>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</si>
  <si>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</si>
  <si>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субъектов Российской Федерации и муниципальных образований</t>
  </si>
  <si>
    <t xml:space="preserve"> 2 02 15001 05 0000 150</t>
  </si>
  <si>
    <t>Дотация на выравнивание бюджетной обеспеченности муниципальных районов (городских округов)</t>
  </si>
  <si>
    <t>2 02 20000 00 0000 150</t>
  </si>
  <si>
    <t xml:space="preserve">Субсидии бюджетам бюджетной системы Российской Федерации </t>
  </si>
  <si>
    <t>Итого</t>
  </si>
  <si>
    <t>2 02 29999 05 0000 150</t>
  </si>
  <si>
    <t xml:space="preserve">Субсидия на обеспечение профессиональной переподготовки, повышения квалификации лиц, замещающих выборные муниципальные должности, и муниципальных служащих </t>
  </si>
  <si>
    <t xml:space="preserve">Субсидии на финансовое обеспечение затрат юридических лиц по организации занятости работников рыбохозяйственных организаций в период введения ограничения добычи (вылова) и реализации омуля в Республике Бурятия </t>
  </si>
  <si>
    <t>Субсидия на развитие общественной инфраструктуры</t>
  </si>
  <si>
    <t>2 02 25497 05 0000 150</t>
  </si>
  <si>
    <t xml:space="preserve">Субсидия на реализацию мероприятий по обеспечению жильем молодых семей </t>
  </si>
  <si>
    <t>2 02 25513 05 0000 150</t>
  </si>
  <si>
    <t>Субсидии на развитие сети учреждений культурно-досугового типа</t>
  </si>
  <si>
    <t xml:space="preserve">Субсидия  на повышение средней заработной платы педагогических работников муниципальных учреждений дополнительного образования отрасли "Культура" в целях выполнения Указа Президента Российской Федерации от 1 июня 2012 года № 761 "О национальной стратегии действий в интересах детей на 2012-2017 годы"  </t>
  </si>
  <si>
    <t>Субсидия  на повышение средней заработной платы работников муниципальных учреждений культуры</t>
  </si>
  <si>
    <t>Субсидия на реализацию мероприятий регионального проекта "Социальная активность"</t>
  </si>
  <si>
    <t>2 02 25304 05 0000 150</t>
  </si>
  <si>
    <t>Субсидия 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</si>
  <si>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Субсидия на увеличение фонда оплаты труда педагогических работников муниципальных организаций дополнительного образования</t>
  </si>
  <si>
    <t>Субсидия на оплату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</si>
  <si>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Субсидия на обеспечение  муниципальных дошкольных и общеобразовательных организаций педагогическими работниками</t>
  </si>
  <si>
    <t>Субсидия на организацию горячего питания обучающихся, получающих основное общее, среднее общее образование в муниципальных образовательных организациях</t>
  </si>
  <si>
    <t>Субсидия на обеспечение компенсации 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</si>
  <si>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</si>
  <si>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2 02 25243 05 0000 150</t>
  </si>
  <si>
    <t>Субсидия на строительство и реконструкцию (модернизацию) объектов питьевого водоснабжения</t>
  </si>
  <si>
    <t>2 02 25372 05 0000 150</t>
  </si>
  <si>
    <t>Субсидия на развитие транспортной инфраструктуры на сельских территориях</t>
  </si>
  <si>
    <t>2 02 27112 05 0000 150</t>
  </si>
  <si>
    <t xml:space="preserve">Субсидия бюджетам муниципальных образований на модернизацию объектов водоснабжения </t>
  </si>
  <si>
    <t xml:space="preserve">Субсидия на дорожную деятельность в отношении автомобильных дорог общего пользования местного значения </t>
  </si>
  <si>
    <t>Субсидия на реализацию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</si>
  <si>
    <t>Субсидия  на выполнение расходных обязательств муниципальных образований на содержание объектов размещения твердых коммунальных отходов</t>
  </si>
  <si>
    <t>Субсидии бюджетам муниципальных образований (городских округов) на мероприятия по разработке проектной документации на рекультивацию несанкционированных свалок</t>
  </si>
  <si>
    <t>Субсидии  бюджетам муниципальных образований (городских округов) на мероприятия по ликвидации несанкционированных свалок по решению суда</t>
  </si>
  <si>
    <t>Субсидия бюджетам муниципальных образований для проведения мероприятий, связанных с накоплением (в том числе раздельному накоплению) твердых коммунальных отходов, на 2023 год</t>
  </si>
  <si>
    <t>2 02 25511 05 0000 150</t>
  </si>
  <si>
    <t>Субсидия на проведение комплексных кадастровых работ</t>
  </si>
  <si>
    <t xml:space="preserve">Субсидия на проведение кадастровых работ по формированию земельных участков для реализации Закона Республики Бурятия от 16 октября 2002 года № 115-III «О бесплатном предоставлении в собственность земельных участков, находящихся в государственной и муниципальной собственности» </t>
  </si>
  <si>
    <t>2 02 25555 05 0000 150</t>
  </si>
  <si>
    <t xml:space="preserve">Субсидия на реализацию программ формирования современной городской среды </t>
  </si>
  <si>
    <t>Субсидия на софинансирование расходных обязательств муницпальных районов (городских округов) на содержание и обеспечение деятельности (оказание услуг) муниципальных учреждений</t>
  </si>
  <si>
    <t>Субсидия на содержание инструкторов по физической культуре и спорту</t>
  </si>
  <si>
    <t>Субсидия муниципальным учреждениям, реализующим допронительные образовательные программы спортивной подготовки</t>
  </si>
  <si>
    <t>2 02 30000 00 0000 150</t>
  </si>
  <si>
    <t>Субвенции бюджетам субъектов Российской Федерации и муниципальных образований</t>
  </si>
  <si>
    <t>2 02 30024 05 0000 150</t>
  </si>
  <si>
    <t>Субвенция на осуществление государственных полномочий по созданию и организации деятельности административных комиссий</t>
  </si>
  <si>
    <t>Субвенция  на осуществление государственных полномочий по хранению, комплектованию, учету и использованию архивных документов Республики Бурятия</t>
  </si>
  <si>
    <t>Субвенция на 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</si>
  <si>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 xml:space="preserve">Субвенция на осуществление отдельных государственных полномочий по уведомительной регистрации коллективных договоров </t>
  </si>
  <si>
    <t xml:space="preserve">Субвенция на осуществление государственных полномочий по организации и осуществлению деятельности по опеке и попечительству в Республике Бурятия </t>
  </si>
  <si>
    <t>Субвенция на осуществление отдельного государственного полномочия  по поддержке сельского хозяйства</t>
  </si>
  <si>
    <t>Субвенция  на  администрирование отдельного государственного полномочия  по поддержке сельского хозяйства</t>
  </si>
  <si>
    <t>Субвенция  на осуществление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</si>
  <si>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Субвенция на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</si>
  <si>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Субвенция на 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</si>
  <si>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Субвенция на осуществление отдельного государственного полномочия на капитальный (текущий) ремонт и содержание сибиреязвенных захоронений и скотомогильников (биотермичексих ям)</t>
  </si>
  <si>
    <t>Субвенция на администрирование отдельного государственного полномочия на капитальный (текущий) ремонт и содержание сибиреязвенных захоронений и скотомогильников (биотермичексих ям)</t>
  </si>
  <si>
    <t>2 02 35120 05 0000 150</t>
  </si>
  <si>
    <t>Субвенция  на составление (изменение, дополнение) списков кандидатов в присяжные заседатели судов общей юрисдикции в Российской Федерации</t>
  </si>
  <si>
    <t>Субвенция на предоставление мер социальной поддержки по оплате коммунальных услуг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</si>
  <si>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2 02 30021 05 0000 150</t>
  </si>
  <si>
    <t>Субвенция на выплату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</si>
  <si>
    <t>Субвенция на 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</si>
  <si>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 xml:space="preserve">Субвенция на финансовое обеспечение получения дошкольного образования в муниципальных образовательных организациях </t>
  </si>
  <si>
    <t>Субвенция на 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</si>
  <si>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>Субвенция на 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допрлнительного образования, бывшим педагогическим работникам образовательных организаций, проживающим и работающим в сельских населенных пунктах, рабочих поселках (поселках городского типа) на территории Республики Бурятия</t>
  </si>
  <si>
    <t>Субвенция на администрирование передаваемых органам местного самоуправления государственных полномочий по организации и обеспечению отдыха и оздоровления детей</t>
  </si>
  <si>
    <t>2 02 39999 05 0000 150</t>
  </si>
  <si>
    <t xml:space="preserve">Субвенция  на обеспечение прав детей, находящихся в трудной жизненой ситуации на отдых и оздоровление </t>
  </si>
  <si>
    <t>Субвенция на организацию деятельности по обеспечению прав детей, находящихся в трудной жизненой ситуации на отдых и оздоровление</t>
  </si>
  <si>
    <t>Субвенция на организация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</si>
  <si>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Субвенция  на 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</si>
  <si>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Субвенция  на осуществление государственных полномочий по расчету и предоставлению дотаций поселениям</t>
  </si>
  <si>
    <t>Субвенция на предоставление мер социальной поддержки по оплате коммунальных услуг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проживающим и работающим в сельских населенных пунктах, рабочих поселках (поселках городского типа) на территории Республики Бурятия</t>
  </si>
  <si>
    <t>2 02 40000 00 0000 150</t>
  </si>
  <si>
    <t>Иные межбюджетные трансферты</t>
  </si>
  <si>
    <t>2 02 45179 05 0000 150</t>
  </si>
  <si>
    <t xml:space="preserve">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</si>
  <si>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2 02 45303 05 0000 150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</si>
  <si>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 муниципальных общеобразовательных учреждений</t>
  </si>
  <si>
    <t>2 02 49999 05 0000 150</t>
  </si>
  <si>
    <t>Иные межбюджетные трансферты на 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</si>
  <si>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изм. на 12.04.2024</t>
  </si>
  <si>
    <t>Субсидия на проведение комплексных кадастровых  работ за счет республиканского бюджета</t>
  </si>
  <si>
    <t xml:space="preserve">от 21.12.2023 года № 87_____   </t>
  </si>
  <si>
    <t>от 21.12.2023 года № 87</t>
  </si>
  <si>
    <t xml:space="preserve">от 21.12.2023 года № 87 </t>
  </si>
  <si>
    <t>О внесении изменений в решение о бюджете МО Кабанский район" на 2024 год</t>
  </si>
  <si>
    <t xml:space="preserve">от  21.12.2023 года № 87  </t>
  </si>
  <si>
    <t>изм. на 23.10.2024</t>
  </si>
  <si>
    <t>Субсидии бюджетам муниципальных образований на проектирование объектов водоснабжения</t>
  </si>
  <si>
    <t>Приложение 3</t>
  </si>
  <si>
    <t>изм. на 22.11.2024</t>
  </si>
  <si>
    <t>2 02 25505 05 0000 150</t>
  </si>
  <si>
    <r>
      <t xml:space="preserve">2025 год </t>
    </r>
    <r>
      <rPr>
        <b/>
        <i/>
        <sz val="12"/>
        <color rgb="FF0000FF"/>
        <rFont val="Times New Roman"/>
        <family val="1"/>
        <charset val="204"/>
      </rPr>
      <t>на12.04.2024г</t>
    </r>
  </si>
  <si>
    <r>
      <t xml:space="preserve">2025 год
</t>
    </r>
    <r>
      <rPr>
        <b/>
        <i/>
        <sz val="12"/>
        <color rgb="FF0000FF"/>
        <rFont val="Times New Roman"/>
        <family val="1"/>
        <charset val="204"/>
      </rPr>
      <t>на 23.10.2024г.</t>
    </r>
  </si>
  <si>
    <r>
      <t xml:space="preserve">2026 год </t>
    </r>
    <r>
      <rPr>
        <b/>
        <i/>
        <sz val="12"/>
        <color rgb="FF0000FF"/>
        <rFont val="Times New Roman"/>
        <family val="1"/>
        <charset val="204"/>
      </rPr>
      <t>на12.04.2024г</t>
    </r>
  </si>
  <si>
    <r>
      <t xml:space="preserve">2026 год
</t>
    </r>
    <r>
      <rPr>
        <b/>
        <sz val="12"/>
        <color rgb="FF0000FF"/>
        <rFont val="Times New Roman"/>
        <family val="1"/>
        <charset val="204"/>
      </rPr>
      <t>исх.</t>
    </r>
  </si>
  <si>
    <r>
      <t xml:space="preserve">2025 год
</t>
    </r>
    <r>
      <rPr>
        <b/>
        <sz val="12"/>
        <color rgb="FF0000FF"/>
        <rFont val="Times New Roman"/>
        <family val="1"/>
        <charset val="204"/>
      </rPr>
      <t>исх.</t>
    </r>
  </si>
  <si>
    <t>Субсидии бюджетам муниципальных районов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
(Капитальный ремонт автомобильной дороги от ул. Рабочая до местности «Ковш» в с. Выдрино Кабанского района Республики Бурятия, в т.ч. разработка проектной и рабочей документации)</t>
  </si>
  <si>
    <t>Субсидии бюджетам муниципальных районов на реализацию 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
(Поставка и монтаж сливной станции и приемных накопительных резервуаров для очистных сооружений в с. Выдрино Кабанского района Республики Бурятия)</t>
  </si>
  <si>
    <t>от  22.11.2024 года № 146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</si>
</sst>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#,##0.0"/>
    <numFmt numFmtId="166" formatCode="#,##0.000000"/>
    <numFmt numFmtId="167" formatCode="#,##0.00000"/>
  </numFmts>
  <fonts count="3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0"/>
      <color indexed="8"/>
      <name val="Arial Cyr"/>
      <family val="2"/>
      <charset val="204"/>
    </font>
    <font>
      <b/>
      <sz val="15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5"/>
      <name val="Times New Roman"/>
      <family val="1"/>
    </font>
    <font>
      <b/>
      <i/>
      <sz val="15"/>
      <name val="Times New Roman"/>
      <family val="1"/>
      <charset val="204"/>
    </font>
    <font>
      <b/>
      <i/>
      <sz val="15"/>
      <name val="Times New Roman"/>
      <family val="1"/>
    </font>
    <font>
      <b/>
      <i/>
      <sz val="10"/>
      <name val="Arial Cyr"/>
      <family val="2"/>
      <charset val="204"/>
    </font>
    <font>
      <sz val="12"/>
      <color rgb="FFFF0000"/>
      <name val="Times New Roman"/>
      <family val="1"/>
      <charset val="204"/>
    </font>
    <font>
      <sz val="15"/>
      <color rgb="FFFF0000"/>
      <name val="Times New Roman"/>
      <family val="1"/>
    </font>
    <font>
      <sz val="12"/>
      <color rgb="FFFF0000"/>
      <name val="Times New Roman"/>
      <family val="1"/>
    </font>
    <font>
      <sz val="15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i/>
      <sz val="12"/>
      <name val="Times New Roman"/>
      <family val="1"/>
    </font>
    <font>
      <sz val="12"/>
      <color rgb="FF0070C0"/>
      <name val="Times New Roman"/>
      <family val="1"/>
    </font>
    <font>
      <b/>
      <sz val="15"/>
      <name val="Times New Roman"/>
      <family val="1"/>
    </font>
    <font>
      <i/>
      <sz val="15"/>
      <name val="Times New Roman"/>
      <family val="1"/>
    </font>
    <font>
      <b/>
      <sz val="12"/>
      <color rgb="FF0000FF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sz val="12"/>
      <color rgb="FF0000FF"/>
      <name val="Times New Roman"/>
      <family val="1"/>
    </font>
    <font>
      <b/>
      <i/>
      <sz val="12"/>
      <color rgb="FF0000FF"/>
      <name val="Times New Roman"/>
      <family val="1"/>
    </font>
    <font>
      <b/>
      <sz val="15"/>
      <color rgb="FF0000FF"/>
      <name val="Times New Roman"/>
      <family val="1"/>
    </font>
    <font>
      <sz val="15"/>
      <color rgb="FF0000FF"/>
      <name val="Times New Roman"/>
      <family val="1"/>
    </font>
    <font>
      <b/>
      <i/>
      <sz val="15"/>
      <color rgb="FF0000FF"/>
      <name val="Times New Roman"/>
      <family val="1"/>
    </font>
    <font>
      <i/>
      <sz val="15"/>
      <color rgb="FF0000FF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8" fillId="0" borderId="0" applyBorder="0" applyProtection="0"/>
  </cellStyleXfs>
  <cellXfs count="84">
    <xf numFmtId="0" fontId="0" fillId="0" borderId="0" xfId="0"/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horizontal="left" vertical="center" wrapText="1"/>
    </xf>
    <xf numFmtId="0" fontId="5" fillId="0" borderId="0" xfId="2" applyFont="1"/>
    <xf numFmtId="0" fontId="5" fillId="0" borderId="0" xfId="2" applyFont="1" applyAlignment="1">
      <alignment horizontal="right"/>
    </xf>
    <xf numFmtId="0" fontId="4" fillId="0" borderId="0" xfId="2" applyFont="1"/>
    <xf numFmtId="0" fontId="6" fillId="0" borderId="0" xfId="2" applyFont="1" applyAlignment="1">
      <alignment horizontal="center" vertical="center"/>
    </xf>
    <xf numFmtId="4" fontId="5" fillId="0" borderId="0" xfId="2" applyNumberFormat="1" applyFont="1" applyAlignment="1">
      <alignment horizontal="center" vertical="center"/>
    </xf>
    <xf numFmtId="0" fontId="6" fillId="0" borderId="0" xfId="2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6" fillId="0" borderId="0" xfId="2" applyFont="1" applyAlignment="1">
      <alignment horizontal="center"/>
    </xf>
    <xf numFmtId="0" fontId="3" fillId="0" borderId="0" xfId="2" applyFont="1" applyAlignment="1">
      <alignment horizontal="center"/>
    </xf>
    <xf numFmtId="0" fontId="6" fillId="0" borderId="4" xfId="3" applyFont="1" applyBorder="1" applyAlignment="1">
      <alignment horizontal="center" vertical="center" wrapText="1"/>
    </xf>
    <xf numFmtId="0" fontId="6" fillId="0" borderId="3" xfId="3" applyFont="1" applyBorder="1" applyAlignment="1">
      <alignment horizontal="left" vertical="center" wrapText="1"/>
    </xf>
    <xf numFmtId="0" fontId="2" fillId="0" borderId="0" xfId="2"/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3" applyFont="1" applyBorder="1" applyAlignment="1">
      <alignment horizontal="left" vertical="center" wrapText="1"/>
    </xf>
    <xf numFmtId="0" fontId="10" fillId="0" borderId="0" xfId="2" applyFont="1"/>
    <xf numFmtId="0" fontId="14" fillId="0" borderId="0" xfId="2" applyFont="1"/>
    <xf numFmtId="0" fontId="4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4" fillId="0" borderId="4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left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left" vertical="center" wrapText="1"/>
    </xf>
    <xf numFmtId="0" fontId="3" fillId="0" borderId="3" xfId="2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top" wrapText="1"/>
    </xf>
    <xf numFmtId="0" fontId="21" fillId="0" borderId="0" xfId="2" applyFont="1"/>
    <xf numFmtId="165" fontId="4" fillId="2" borderId="0" xfId="2" applyNumberFormat="1" applyFont="1" applyFill="1" applyAlignment="1">
      <alignment horizontal="right"/>
    </xf>
    <xf numFmtId="167" fontId="9" fillId="0" borderId="3" xfId="0" applyNumberFormat="1" applyFont="1" applyBorder="1" applyAlignment="1">
      <alignment horizontal="center" vertical="center" wrapText="1"/>
    </xf>
    <xf numFmtId="167" fontId="13" fillId="2" borderId="3" xfId="0" applyNumberFormat="1" applyFont="1" applyFill="1" applyBorder="1" applyAlignment="1">
      <alignment horizontal="center" vertical="center" wrapText="1"/>
    </xf>
    <xf numFmtId="167" fontId="18" fillId="2" borderId="3" xfId="0" applyNumberFormat="1" applyFont="1" applyFill="1" applyBorder="1" applyAlignment="1">
      <alignment horizontal="center" vertical="center" wrapText="1"/>
    </xf>
    <xf numFmtId="167" fontId="11" fillId="0" borderId="3" xfId="0" applyNumberFormat="1" applyFont="1" applyBorder="1" applyAlignment="1">
      <alignment horizontal="center" vertical="center" wrapText="1"/>
    </xf>
    <xf numFmtId="167" fontId="12" fillId="0" borderId="3" xfId="0" applyNumberFormat="1" applyFont="1" applyBorder="1" applyAlignment="1">
      <alignment horizontal="center" vertical="center" wrapText="1"/>
    </xf>
    <xf numFmtId="167" fontId="11" fillId="2" borderId="3" xfId="0" applyNumberFormat="1" applyFont="1" applyFill="1" applyBorder="1" applyAlignment="1">
      <alignment horizontal="center" vertical="center" wrapText="1"/>
    </xf>
    <xf numFmtId="167" fontId="16" fillId="2" borderId="3" xfId="0" applyNumberFormat="1" applyFont="1" applyFill="1" applyBorder="1" applyAlignment="1">
      <alignment horizontal="center" vertical="center" wrapText="1"/>
    </xf>
    <xf numFmtId="167" fontId="13" fillId="0" borderId="3" xfId="0" applyNumberFormat="1" applyFont="1" applyBorder="1" applyAlignment="1">
      <alignment horizontal="center" vertical="center" wrapText="1"/>
    </xf>
    <xf numFmtId="167" fontId="11" fillId="2" borderId="3" xfId="1" applyNumberFormat="1" applyFont="1" applyFill="1" applyBorder="1" applyAlignment="1">
      <alignment horizontal="center" vertical="center" wrapText="1"/>
    </xf>
    <xf numFmtId="165" fontId="22" fillId="0" borderId="3" xfId="0" applyNumberFormat="1" applyFont="1" applyBorder="1" applyAlignment="1">
      <alignment horizontal="center" vertical="center" wrapText="1"/>
    </xf>
    <xf numFmtId="165" fontId="9" fillId="0" borderId="3" xfId="0" applyNumberFormat="1" applyFont="1" applyBorder="1" applyAlignment="1">
      <alignment horizontal="center" vertical="center" wrapText="1"/>
    </xf>
    <xf numFmtId="165" fontId="13" fillId="2" borderId="3" xfId="0" applyNumberFormat="1" applyFont="1" applyFill="1" applyBorder="1" applyAlignment="1">
      <alignment horizontal="center" vertical="center" wrapText="1"/>
    </xf>
    <xf numFmtId="165" fontId="23" fillId="2" borderId="3" xfId="0" applyNumberFormat="1" applyFont="1" applyFill="1" applyBorder="1" applyAlignment="1">
      <alignment horizontal="center" vertical="center" wrapText="1"/>
    </xf>
    <xf numFmtId="165" fontId="11" fillId="0" borderId="3" xfId="0" applyNumberFormat="1" applyFont="1" applyBorder="1" applyAlignment="1">
      <alignment horizontal="center" vertical="center" wrapText="1"/>
    </xf>
    <xf numFmtId="165" fontId="13" fillId="0" borderId="3" xfId="0" applyNumberFormat="1" applyFont="1" applyBorder="1" applyAlignment="1">
      <alignment horizontal="center" vertical="center" wrapText="1"/>
    </xf>
    <xf numFmtId="165" fontId="12" fillId="0" borderId="3" xfId="0" applyNumberFormat="1" applyFont="1" applyBorder="1" applyAlignment="1">
      <alignment horizontal="center" vertical="center" wrapText="1"/>
    </xf>
    <xf numFmtId="165" fontId="11" fillId="2" borderId="3" xfId="0" applyNumberFormat="1" applyFont="1" applyFill="1" applyBorder="1" applyAlignment="1">
      <alignment horizontal="center" vertical="center" wrapText="1"/>
    </xf>
    <xf numFmtId="165" fontId="16" fillId="2" borderId="3" xfId="0" applyNumberFormat="1" applyFont="1" applyFill="1" applyBorder="1" applyAlignment="1">
      <alignment horizontal="center" vertical="center" wrapText="1"/>
    </xf>
    <xf numFmtId="165" fontId="18" fillId="2" borderId="3" xfId="0" applyNumberFormat="1" applyFont="1" applyFill="1" applyBorder="1" applyAlignment="1">
      <alignment horizontal="center" vertical="center" wrapText="1"/>
    </xf>
    <xf numFmtId="165" fontId="11" fillId="2" borderId="3" xfId="1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26" fillId="0" borderId="0" xfId="2" applyFont="1"/>
    <xf numFmtId="4" fontId="26" fillId="0" borderId="0" xfId="2" applyNumberFormat="1" applyFont="1" applyAlignment="1">
      <alignment horizontal="center" vertical="center"/>
    </xf>
    <xf numFmtId="4" fontId="27" fillId="0" borderId="3" xfId="0" applyNumberFormat="1" applyFont="1" applyBorder="1" applyAlignment="1">
      <alignment horizontal="center" vertical="center" wrapText="1"/>
    </xf>
    <xf numFmtId="166" fontId="28" fillId="0" borderId="3" xfId="0" applyNumberFormat="1" applyFont="1" applyBorder="1" applyAlignment="1">
      <alignment horizontal="center" vertical="center" wrapText="1"/>
    </xf>
    <xf numFmtId="166" fontId="29" fillId="0" borderId="3" xfId="0" applyNumberFormat="1" applyFont="1" applyBorder="1" applyAlignment="1">
      <alignment horizontal="center" vertical="center" wrapText="1"/>
    </xf>
    <xf numFmtId="166" fontId="30" fillId="2" borderId="3" xfId="0" applyNumberFormat="1" applyFont="1" applyFill="1" applyBorder="1" applyAlignment="1">
      <alignment horizontal="center" vertical="center" wrapText="1"/>
    </xf>
    <xf numFmtId="166" fontId="31" fillId="2" borderId="3" xfId="0" applyNumberFormat="1" applyFont="1" applyFill="1" applyBorder="1" applyAlignment="1">
      <alignment horizontal="center" vertical="center" wrapText="1"/>
    </xf>
    <xf numFmtId="166" fontId="30" fillId="0" borderId="3" xfId="0" applyNumberFormat="1" applyFont="1" applyBorder="1" applyAlignment="1">
      <alignment horizontal="center" vertical="center" wrapText="1"/>
    </xf>
    <xf numFmtId="166" fontId="29" fillId="2" borderId="3" xfId="0" applyNumberFormat="1" applyFont="1" applyFill="1" applyBorder="1" applyAlignment="1">
      <alignment horizontal="center" vertical="center" wrapText="1"/>
    </xf>
    <xf numFmtId="166" fontId="31" fillId="2" borderId="3" xfId="1" applyNumberFormat="1" applyFont="1" applyFill="1" applyBorder="1" applyAlignment="1">
      <alignment horizontal="center" vertical="center" wrapText="1"/>
    </xf>
    <xf numFmtId="0" fontId="27" fillId="0" borderId="0" xfId="2" applyFont="1"/>
    <xf numFmtId="0" fontId="6" fillId="0" borderId="0" xfId="2" applyFont="1" applyAlignment="1">
      <alignment horizontal="center" vertical="center" wrapText="1"/>
    </xf>
  </cellXfs>
  <cellStyles count="4">
    <cellStyle name="Excel Built-in Normal" xfId="3"/>
    <cellStyle name="Обычный" xfId="0" builtinId="0"/>
    <cellStyle name="Обычный 2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7;&#1088;.7%20&#1052;&#1041;&#1058;%2020-2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autoPageBreaks="0" fitToPage="1"/>
  </sheetPr>
  <dimension ref="A1:IH104"/>
  <sheetViews>
    <sheetView tabSelected="1" view="pageBreakPreview" zoomScale="90" zoomScaleNormal="60" zoomScaleSheetLayoutView="90" workbookViewId="0">
      <pane xSplit="3" ySplit="15" topLeftCell="D16" activePane="bottomRight" state="frozen"/>
      <selection pane="topRight" activeCell="D1" sqref="D1"/>
      <selection pane="bottomLeft" activeCell="A11" sqref="A11"/>
      <selection pane="bottomRight" activeCell="O6" sqref="O6"/>
    </sheetView>
  </sheetViews>
  <sheetFormatPr defaultRowHeight="15.75" x14ac:dyDescent="0.25"/>
  <cols>
    <col min="1" max="1" width="8.140625" style="1" customWidth="1"/>
    <col min="2" max="2" width="24.7109375" style="2" customWidth="1"/>
    <col min="3" max="3" width="128.140625" style="3" customWidth="1"/>
    <col min="4" max="4" width="21.28515625" style="4" hidden="1" customWidth="1"/>
    <col min="5" max="5" width="23" style="72" hidden="1" customWidth="1"/>
    <col min="6" max="6" width="23" style="4" hidden="1" customWidth="1"/>
    <col min="7" max="7" width="23" style="72" hidden="1" customWidth="1"/>
    <col min="8" max="8" width="23" style="4" hidden="1" customWidth="1"/>
    <col min="9" max="9" width="19.7109375" style="72" hidden="1" customWidth="1"/>
    <col min="10" max="10" width="24.140625" style="6" customWidth="1"/>
    <col min="11" max="11" width="23.7109375" style="4" hidden="1" customWidth="1"/>
    <col min="12" max="12" width="23" style="72" hidden="1" customWidth="1"/>
    <col min="13" max="13" width="23" style="4" hidden="1" customWidth="1"/>
    <col min="14" max="14" width="23" style="72" hidden="1" customWidth="1"/>
    <col min="15" max="15" width="21.42578125" style="6" customWidth="1"/>
    <col min="16" max="236" width="9.140625" style="6"/>
    <col min="237" max="237" width="6.85546875" style="6" customWidth="1"/>
    <col min="238" max="238" width="27.85546875" style="6" customWidth="1"/>
    <col min="239" max="239" width="143.140625" style="6" customWidth="1"/>
    <col min="240" max="241" width="17" style="6" customWidth="1"/>
    <col min="242" max="492" width="9.140625" style="6"/>
    <col min="493" max="493" width="6.85546875" style="6" customWidth="1"/>
    <col min="494" max="494" width="27.85546875" style="6" customWidth="1"/>
    <col min="495" max="495" width="143.140625" style="6" customWidth="1"/>
    <col min="496" max="497" width="17" style="6" customWidth="1"/>
    <col min="498" max="748" width="9.140625" style="6"/>
    <col min="749" max="749" width="6.85546875" style="6" customWidth="1"/>
    <col min="750" max="750" width="27.85546875" style="6" customWidth="1"/>
    <col min="751" max="751" width="143.140625" style="6" customWidth="1"/>
    <col min="752" max="753" width="17" style="6" customWidth="1"/>
    <col min="754" max="1004" width="9.140625" style="6"/>
    <col min="1005" max="1005" width="6.85546875" style="6" customWidth="1"/>
    <col min="1006" max="1006" width="27.85546875" style="6" customWidth="1"/>
    <col min="1007" max="1007" width="143.140625" style="6" customWidth="1"/>
    <col min="1008" max="1009" width="17" style="6" customWidth="1"/>
    <col min="1010" max="1260" width="9.140625" style="6"/>
    <col min="1261" max="1261" width="6.85546875" style="6" customWidth="1"/>
    <col min="1262" max="1262" width="27.85546875" style="6" customWidth="1"/>
    <col min="1263" max="1263" width="143.140625" style="6" customWidth="1"/>
    <col min="1264" max="1265" width="17" style="6" customWidth="1"/>
    <col min="1266" max="1516" width="9.140625" style="6"/>
    <col min="1517" max="1517" width="6.85546875" style="6" customWidth="1"/>
    <col min="1518" max="1518" width="27.85546875" style="6" customWidth="1"/>
    <col min="1519" max="1519" width="143.140625" style="6" customWidth="1"/>
    <col min="1520" max="1521" width="17" style="6" customWidth="1"/>
    <col min="1522" max="1772" width="9.140625" style="6"/>
    <col min="1773" max="1773" width="6.85546875" style="6" customWidth="1"/>
    <col min="1774" max="1774" width="27.85546875" style="6" customWidth="1"/>
    <col min="1775" max="1775" width="143.140625" style="6" customWidth="1"/>
    <col min="1776" max="1777" width="17" style="6" customWidth="1"/>
    <col min="1778" max="2028" width="9.140625" style="6"/>
    <col min="2029" max="2029" width="6.85546875" style="6" customWidth="1"/>
    <col min="2030" max="2030" width="27.85546875" style="6" customWidth="1"/>
    <col min="2031" max="2031" width="143.140625" style="6" customWidth="1"/>
    <col min="2032" max="2033" width="17" style="6" customWidth="1"/>
    <col min="2034" max="2284" width="9.140625" style="6"/>
    <col min="2285" max="2285" width="6.85546875" style="6" customWidth="1"/>
    <col min="2286" max="2286" width="27.85546875" style="6" customWidth="1"/>
    <col min="2287" max="2287" width="143.140625" style="6" customWidth="1"/>
    <col min="2288" max="2289" width="17" style="6" customWidth="1"/>
    <col min="2290" max="2540" width="9.140625" style="6"/>
    <col min="2541" max="2541" width="6.85546875" style="6" customWidth="1"/>
    <col min="2542" max="2542" width="27.85546875" style="6" customWidth="1"/>
    <col min="2543" max="2543" width="143.140625" style="6" customWidth="1"/>
    <col min="2544" max="2545" width="17" style="6" customWidth="1"/>
    <col min="2546" max="2796" width="9.140625" style="6"/>
    <col min="2797" max="2797" width="6.85546875" style="6" customWidth="1"/>
    <col min="2798" max="2798" width="27.85546875" style="6" customWidth="1"/>
    <col min="2799" max="2799" width="143.140625" style="6" customWidth="1"/>
    <col min="2800" max="2801" width="17" style="6" customWidth="1"/>
    <col min="2802" max="3052" width="9.140625" style="6"/>
    <col min="3053" max="3053" width="6.85546875" style="6" customWidth="1"/>
    <col min="3054" max="3054" width="27.85546875" style="6" customWidth="1"/>
    <col min="3055" max="3055" width="143.140625" style="6" customWidth="1"/>
    <col min="3056" max="3057" width="17" style="6" customWidth="1"/>
    <col min="3058" max="3308" width="9.140625" style="6"/>
    <col min="3309" max="3309" width="6.85546875" style="6" customWidth="1"/>
    <col min="3310" max="3310" width="27.85546875" style="6" customWidth="1"/>
    <col min="3311" max="3311" width="143.140625" style="6" customWidth="1"/>
    <col min="3312" max="3313" width="17" style="6" customWidth="1"/>
    <col min="3314" max="3564" width="9.140625" style="6"/>
    <col min="3565" max="3565" width="6.85546875" style="6" customWidth="1"/>
    <col min="3566" max="3566" width="27.85546875" style="6" customWidth="1"/>
    <col min="3567" max="3567" width="143.140625" style="6" customWidth="1"/>
    <col min="3568" max="3569" width="17" style="6" customWidth="1"/>
    <col min="3570" max="3820" width="9.140625" style="6"/>
    <col min="3821" max="3821" width="6.85546875" style="6" customWidth="1"/>
    <col min="3822" max="3822" width="27.85546875" style="6" customWidth="1"/>
    <col min="3823" max="3823" width="143.140625" style="6" customWidth="1"/>
    <col min="3824" max="3825" width="17" style="6" customWidth="1"/>
    <col min="3826" max="4076" width="9.140625" style="6"/>
    <col min="4077" max="4077" width="6.85546875" style="6" customWidth="1"/>
    <col min="4078" max="4078" width="27.85546875" style="6" customWidth="1"/>
    <col min="4079" max="4079" width="143.140625" style="6" customWidth="1"/>
    <col min="4080" max="4081" width="17" style="6" customWidth="1"/>
    <col min="4082" max="4332" width="9.140625" style="6"/>
    <col min="4333" max="4333" width="6.85546875" style="6" customWidth="1"/>
    <col min="4334" max="4334" width="27.85546875" style="6" customWidth="1"/>
    <col min="4335" max="4335" width="143.140625" style="6" customWidth="1"/>
    <col min="4336" max="4337" width="17" style="6" customWidth="1"/>
    <col min="4338" max="4588" width="9.140625" style="6"/>
    <col min="4589" max="4589" width="6.85546875" style="6" customWidth="1"/>
    <col min="4590" max="4590" width="27.85546875" style="6" customWidth="1"/>
    <col min="4591" max="4591" width="143.140625" style="6" customWidth="1"/>
    <col min="4592" max="4593" width="17" style="6" customWidth="1"/>
    <col min="4594" max="4844" width="9.140625" style="6"/>
    <col min="4845" max="4845" width="6.85546875" style="6" customWidth="1"/>
    <col min="4846" max="4846" width="27.85546875" style="6" customWidth="1"/>
    <col min="4847" max="4847" width="143.140625" style="6" customWidth="1"/>
    <col min="4848" max="4849" width="17" style="6" customWidth="1"/>
    <col min="4850" max="5100" width="9.140625" style="6"/>
    <col min="5101" max="5101" width="6.85546875" style="6" customWidth="1"/>
    <col min="5102" max="5102" width="27.85546875" style="6" customWidth="1"/>
    <col min="5103" max="5103" width="143.140625" style="6" customWidth="1"/>
    <col min="5104" max="5105" width="17" style="6" customWidth="1"/>
    <col min="5106" max="5356" width="9.140625" style="6"/>
    <col min="5357" max="5357" width="6.85546875" style="6" customWidth="1"/>
    <col min="5358" max="5358" width="27.85546875" style="6" customWidth="1"/>
    <col min="5359" max="5359" width="143.140625" style="6" customWidth="1"/>
    <col min="5360" max="5361" width="17" style="6" customWidth="1"/>
    <col min="5362" max="5612" width="9.140625" style="6"/>
    <col min="5613" max="5613" width="6.85546875" style="6" customWidth="1"/>
    <col min="5614" max="5614" width="27.85546875" style="6" customWidth="1"/>
    <col min="5615" max="5615" width="143.140625" style="6" customWidth="1"/>
    <col min="5616" max="5617" width="17" style="6" customWidth="1"/>
    <col min="5618" max="5868" width="9.140625" style="6"/>
    <col min="5869" max="5869" width="6.85546875" style="6" customWidth="1"/>
    <col min="5870" max="5870" width="27.85546875" style="6" customWidth="1"/>
    <col min="5871" max="5871" width="143.140625" style="6" customWidth="1"/>
    <col min="5872" max="5873" width="17" style="6" customWidth="1"/>
    <col min="5874" max="6124" width="9.140625" style="6"/>
    <col min="6125" max="6125" width="6.85546875" style="6" customWidth="1"/>
    <col min="6126" max="6126" width="27.85546875" style="6" customWidth="1"/>
    <col min="6127" max="6127" width="143.140625" style="6" customWidth="1"/>
    <col min="6128" max="6129" width="17" style="6" customWidth="1"/>
    <col min="6130" max="6380" width="9.140625" style="6"/>
    <col min="6381" max="6381" width="6.85546875" style="6" customWidth="1"/>
    <col min="6382" max="6382" width="27.85546875" style="6" customWidth="1"/>
    <col min="6383" max="6383" width="143.140625" style="6" customWidth="1"/>
    <col min="6384" max="6385" width="17" style="6" customWidth="1"/>
    <col min="6386" max="6636" width="9.140625" style="6"/>
    <col min="6637" max="6637" width="6.85546875" style="6" customWidth="1"/>
    <col min="6638" max="6638" width="27.85546875" style="6" customWidth="1"/>
    <col min="6639" max="6639" width="143.140625" style="6" customWidth="1"/>
    <col min="6640" max="6641" width="17" style="6" customWidth="1"/>
    <col min="6642" max="6892" width="9.140625" style="6"/>
    <col min="6893" max="6893" width="6.85546875" style="6" customWidth="1"/>
    <col min="6894" max="6894" width="27.85546875" style="6" customWidth="1"/>
    <col min="6895" max="6895" width="143.140625" style="6" customWidth="1"/>
    <col min="6896" max="6897" width="17" style="6" customWidth="1"/>
    <col min="6898" max="7148" width="9.140625" style="6"/>
    <col min="7149" max="7149" width="6.85546875" style="6" customWidth="1"/>
    <col min="7150" max="7150" width="27.85546875" style="6" customWidth="1"/>
    <col min="7151" max="7151" width="143.140625" style="6" customWidth="1"/>
    <col min="7152" max="7153" width="17" style="6" customWidth="1"/>
    <col min="7154" max="7404" width="9.140625" style="6"/>
    <col min="7405" max="7405" width="6.85546875" style="6" customWidth="1"/>
    <col min="7406" max="7406" width="27.85546875" style="6" customWidth="1"/>
    <col min="7407" max="7407" width="143.140625" style="6" customWidth="1"/>
    <col min="7408" max="7409" width="17" style="6" customWidth="1"/>
    <col min="7410" max="7660" width="9.140625" style="6"/>
    <col min="7661" max="7661" width="6.85546875" style="6" customWidth="1"/>
    <col min="7662" max="7662" width="27.85546875" style="6" customWidth="1"/>
    <col min="7663" max="7663" width="143.140625" style="6" customWidth="1"/>
    <col min="7664" max="7665" width="17" style="6" customWidth="1"/>
    <col min="7666" max="7916" width="9.140625" style="6"/>
    <col min="7917" max="7917" width="6.85546875" style="6" customWidth="1"/>
    <col min="7918" max="7918" width="27.85546875" style="6" customWidth="1"/>
    <col min="7919" max="7919" width="143.140625" style="6" customWidth="1"/>
    <col min="7920" max="7921" width="17" style="6" customWidth="1"/>
    <col min="7922" max="8172" width="9.140625" style="6"/>
    <col min="8173" max="8173" width="6.85546875" style="6" customWidth="1"/>
    <col min="8174" max="8174" width="27.85546875" style="6" customWidth="1"/>
    <col min="8175" max="8175" width="143.140625" style="6" customWidth="1"/>
    <col min="8176" max="8177" width="17" style="6" customWidth="1"/>
    <col min="8178" max="8428" width="9.140625" style="6"/>
    <col min="8429" max="8429" width="6.85546875" style="6" customWidth="1"/>
    <col min="8430" max="8430" width="27.85546875" style="6" customWidth="1"/>
    <col min="8431" max="8431" width="143.140625" style="6" customWidth="1"/>
    <col min="8432" max="8433" width="17" style="6" customWidth="1"/>
    <col min="8434" max="8684" width="9.140625" style="6"/>
    <col min="8685" max="8685" width="6.85546875" style="6" customWidth="1"/>
    <col min="8686" max="8686" width="27.85546875" style="6" customWidth="1"/>
    <col min="8687" max="8687" width="143.140625" style="6" customWidth="1"/>
    <col min="8688" max="8689" width="17" style="6" customWidth="1"/>
    <col min="8690" max="8940" width="9.140625" style="6"/>
    <col min="8941" max="8941" width="6.85546875" style="6" customWidth="1"/>
    <col min="8942" max="8942" width="27.85546875" style="6" customWidth="1"/>
    <col min="8943" max="8943" width="143.140625" style="6" customWidth="1"/>
    <col min="8944" max="8945" width="17" style="6" customWidth="1"/>
    <col min="8946" max="9196" width="9.140625" style="6"/>
    <col min="9197" max="9197" width="6.85546875" style="6" customWidth="1"/>
    <col min="9198" max="9198" width="27.85546875" style="6" customWidth="1"/>
    <col min="9199" max="9199" width="143.140625" style="6" customWidth="1"/>
    <col min="9200" max="9201" width="17" style="6" customWidth="1"/>
    <col min="9202" max="9452" width="9.140625" style="6"/>
    <col min="9453" max="9453" width="6.85546875" style="6" customWidth="1"/>
    <col min="9454" max="9454" width="27.85546875" style="6" customWidth="1"/>
    <col min="9455" max="9455" width="143.140625" style="6" customWidth="1"/>
    <col min="9456" max="9457" width="17" style="6" customWidth="1"/>
    <col min="9458" max="9708" width="9.140625" style="6"/>
    <col min="9709" max="9709" width="6.85546875" style="6" customWidth="1"/>
    <col min="9710" max="9710" width="27.85546875" style="6" customWidth="1"/>
    <col min="9711" max="9711" width="143.140625" style="6" customWidth="1"/>
    <col min="9712" max="9713" width="17" style="6" customWidth="1"/>
    <col min="9714" max="9964" width="9.140625" style="6"/>
    <col min="9965" max="9965" width="6.85546875" style="6" customWidth="1"/>
    <col min="9966" max="9966" width="27.85546875" style="6" customWidth="1"/>
    <col min="9967" max="9967" width="143.140625" style="6" customWidth="1"/>
    <col min="9968" max="9969" width="17" style="6" customWidth="1"/>
    <col min="9970" max="10220" width="9.140625" style="6"/>
    <col min="10221" max="10221" width="6.85546875" style="6" customWidth="1"/>
    <col min="10222" max="10222" width="27.85546875" style="6" customWidth="1"/>
    <col min="10223" max="10223" width="143.140625" style="6" customWidth="1"/>
    <col min="10224" max="10225" width="17" style="6" customWidth="1"/>
    <col min="10226" max="10476" width="9.140625" style="6"/>
    <col min="10477" max="10477" width="6.85546875" style="6" customWidth="1"/>
    <col min="10478" max="10478" width="27.85546875" style="6" customWidth="1"/>
    <col min="10479" max="10479" width="143.140625" style="6" customWidth="1"/>
    <col min="10480" max="10481" width="17" style="6" customWidth="1"/>
    <col min="10482" max="10732" width="9.140625" style="6"/>
    <col min="10733" max="10733" width="6.85546875" style="6" customWidth="1"/>
    <col min="10734" max="10734" width="27.85546875" style="6" customWidth="1"/>
    <col min="10735" max="10735" width="143.140625" style="6" customWidth="1"/>
    <col min="10736" max="10737" width="17" style="6" customWidth="1"/>
    <col min="10738" max="10988" width="9.140625" style="6"/>
    <col min="10989" max="10989" width="6.85546875" style="6" customWidth="1"/>
    <col min="10990" max="10990" width="27.85546875" style="6" customWidth="1"/>
    <col min="10991" max="10991" width="143.140625" style="6" customWidth="1"/>
    <col min="10992" max="10993" width="17" style="6" customWidth="1"/>
    <col min="10994" max="11244" width="9.140625" style="6"/>
    <col min="11245" max="11245" width="6.85546875" style="6" customWidth="1"/>
    <col min="11246" max="11246" width="27.85546875" style="6" customWidth="1"/>
    <col min="11247" max="11247" width="143.140625" style="6" customWidth="1"/>
    <col min="11248" max="11249" width="17" style="6" customWidth="1"/>
    <col min="11250" max="11500" width="9.140625" style="6"/>
    <col min="11501" max="11501" width="6.85546875" style="6" customWidth="1"/>
    <col min="11502" max="11502" width="27.85546875" style="6" customWidth="1"/>
    <col min="11503" max="11503" width="143.140625" style="6" customWidth="1"/>
    <col min="11504" max="11505" width="17" style="6" customWidth="1"/>
    <col min="11506" max="11756" width="9.140625" style="6"/>
    <col min="11757" max="11757" width="6.85546875" style="6" customWidth="1"/>
    <col min="11758" max="11758" width="27.85546875" style="6" customWidth="1"/>
    <col min="11759" max="11759" width="143.140625" style="6" customWidth="1"/>
    <col min="11760" max="11761" width="17" style="6" customWidth="1"/>
    <col min="11762" max="12012" width="9.140625" style="6"/>
    <col min="12013" max="12013" width="6.85546875" style="6" customWidth="1"/>
    <col min="12014" max="12014" width="27.85546875" style="6" customWidth="1"/>
    <col min="12015" max="12015" width="143.140625" style="6" customWidth="1"/>
    <col min="12016" max="12017" width="17" style="6" customWidth="1"/>
    <col min="12018" max="12268" width="9.140625" style="6"/>
    <col min="12269" max="12269" width="6.85546875" style="6" customWidth="1"/>
    <col min="12270" max="12270" width="27.85546875" style="6" customWidth="1"/>
    <col min="12271" max="12271" width="143.140625" style="6" customWidth="1"/>
    <col min="12272" max="12273" width="17" style="6" customWidth="1"/>
    <col min="12274" max="12524" width="9.140625" style="6"/>
    <col min="12525" max="12525" width="6.85546875" style="6" customWidth="1"/>
    <col min="12526" max="12526" width="27.85546875" style="6" customWidth="1"/>
    <col min="12527" max="12527" width="143.140625" style="6" customWidth="1"/>
    <col min="12528" max="12529" width="17" style="6" customWidth="1"/>
    <col min="12530" max="12780" width="9.140625" style="6"/>
    <col min="12781" max="12781" width="6.85546875" style="6" customWidth="1"/>
    <col min="12782" max="12782" width="27.85546875" style="6" customWidth="1"/>
    <col min="12783" max="12783" width="143.140625" style="6" customWidth="1"/>
    <col min="12784" max="12785" width="17" style="6" customWidth="1"/>
    <col min="12786" max="13036" width="9.140625" style="6"/>
    <col min="13037" max="13037" width="6.85546875" style="6" customWidth="1"/>
    <col min="13038" max="13038" width="27.85546875" style="6" customWidth="1"/>
    <col min="13039" max="13039" width="143.140625" style="6" customWidth="1"/>
    <col min="13040" max="13041" width="17" style="6" customWidth="1"/>
    <col min="13042" max="13292" width="9.140625" style="6"/>
    <col min="13293" max="13293" width="6.85546875" style="6" customWidth="1"/>
    <col min="13294" max="13294" width="27.85546875" style="6" customWidth="1"/>
    <col min="13295" max="13295" width="143.140625" style="6" customWidth="1"/>
    <col min="13296" max="13297" width="17" style="6" customWidth="1"/>
    <col min="13298" max="13548" width="9.140625" style="6"/>
    <col min="13549" max="13549" width="6.85546875" style="6" customWidth="1"/>
    <col min="13550" max="13550" width="27.85546875" style="6" customWidth="1"/>
    <col min="13551" max="13551" width="143.140625" style="6" customWidth="1"/>
    <col min="13552" max="13553" width="17" style="6" customWidth="1"/>
    <col min="13554" max="13804" width="9.140625" style="6"/>
    <col min="13805" max="13805" width="6.85546875" style="6" customWidth="1"/>
    <col min="13806" max="13806" width="27.85546875" style="6" customWidth="1"/>
    <col min="13807" max="13807" width="143.140625" style="6" customWidth="1"/>
    <col min="13808" max="13809" width="17" style="6" customWidth="1"/>
    <col min="13810" max="14060" width="9.140625" style="6"/>
    <col min="14061" max="14061" width="6.85546875" style="6" customWidth="1"/>
    <col min="14062" max="14062" width="27.85546875" style="6" customWidth="1"/>
    <col min="14063" max="14063" width="143.140625" style="6" customWidth="1"/>
    <col min="14064" max="14065" width="17" style="6" customWidth="1"/>
    <col min="14066" max="14316" width="9.140625" style="6"/>
    <col min="14317" max="14317" width="6.85546875" style="6" customWidth="1"/>
    <col min="14318" max="14318" width="27.85546875" style="6" customWidth="1"/>
    <col min="14319" max="14319" width="143.140625" style="6" customWidth="1"/>
    <col min="14320" max="14321" width="17" style="6" customWidth="1"/>
    <col min="14322" max="14572" width="9.140625" style="6"/>
    <col min="14573" max="14573" width="6.85546875" style="6" customWidth="1"/>
    <col min="14574" max="14574" width="27.85546875" style="6" customWidth="1"/>
    <col min="14575" max="14575" width="143.140625" style="6" customWidth="1"/>
    <col min="14576" max="14577" width="17" style="6" customWidth="1"/>
    <col min="14578" max="14828" width="9.140625" style="6"/>
    <col min="14829" max="14829" width="6.85546875" style="6" customWidth="1"/>
    <col min="14830" max="14830" width="27.85546875" style="6" customWidth="1"/>
    <col min="14831" max="14831" width="143.140625" style="6" customWidth="1"/>
    <col min="14832" max="14833" width="17" style="6" customWidth="1"/>
    <col min="14834" max="15084" width="9.140625" style="6"/>
    <col min="15085" max="15085" width="6.85546875" style="6" customWidth="1"/>
    <col min="15086" max="15086" width="27.85546875" style="6" customWidth="1"/>
    <col min="15087" max="15087" width="143.140625" style="6" customWidth="1"/>
    <col min="15088" max="15089" width="17" style="6" customWidth="1"/>
    <col min="15090" max="15340" width="9.140625" style="6"/>
    <col min="15341" max="15341" width="6.85546875" style="6" customWidth="1"/>
    <col min="15342" max="15342" width="27.85546875" style="6" customWidth="1"/>
    <col min="15343" max="15343" width="143.140625" style="6" customWidth="1"/>
    <col min="15344" max="15345" width="17" style="6" customWidth="1"/>
    <col min="15346" max="15596" width="9.140625" style="6"/>
    <col min="15597" max="15597" width="6.85546875" style="6" customWidth="1"/>
    <col min="15598" max="15598" width="27.85546875" style="6" customWidth="1"/>
    <col min="15599" max="15599" width="143.140625" style="6" customWidth="1"/>
    <col min="15600" max="15601" width="17" style="6" customWidth="1"/>
    <col min="15602" max="15852" width="9.140625" style="6"/>
    <col min="15853" max="15853" width="6.85546875" style="6" customWidth="1"/>
    <col min="15854" max="15854" width="27.85546875" style="6" customWidth="1"/>
    <col min="15855" max="15855" width="143.140625" style="6" customWidth="1"/>
    <col min="15856" max="15857" width="17" style="6" customWidth="1"/>
    <col min="15858" max="16108" width="9.140625" style="6"/>
    <col min="16109" max="16109" width="6.85546875" style="6" customWidth="1"/>
    <col min="16110" max="16110" width="27.85546875" style="6" customWidth="1"/>
    <col min="16111" max="16111" width="143.140625" style="6" customWidth="1"/>
    <col min="16112" max="16113" width="17" style="6" customWidth="1"/>
    <col min="16114" max="16384" width="9.140625" style="6"/>
  </cols>
  <sheetData>
    <row r="1" spans="1:231" x14ac:dyDescent="0.25">
      <c r="M1" s="5" t="s">
        <v>0</v>
      </c>
      <c r="O1" s="5" t="s">
        <v>110</v>
      </c>
    </row>
    <row r="2" spans="1:231" x14ac:dyDescent="0.25">
      <c r="M2" s="5" t="s">
        <v>1</v>
      </c>
      <c r="O2" s="5" t="s">
        <v>1</v>
      </c>
    </row>
    <row r="3" spans="1:231" x14ac:dyDescent="0.25">
      <c r="M3" s="5" t="s">
        <v>106</v>
      </c>
      <c r="O3" s="5" t="s">
        <v>106</v>
      </c>
    </row>
    <row r="4" spans="1:231" x14ac:dyDescent="0.25">
      <c r="M4" s="5" t="s">
        <v>3</v>
      </c>
      <c r="O4" s="5" t="s">
        <v>3</v>
      </c>
    </row>
    <row r="5" spans="1:231" x14ac:dyDescent="0.25">
      <c r="M5" s="5" t="s">
        <v>107</v>
      </c>
      <c r="O5" s="5" t="s">
        <v>120</v>
      </c>
    </row>
    <row r="6" spans="1:231" x14ac:dyDescent="0.25">
      <c r="K6" s="8"/>
      <c r="M6" s="8"/>
      <c r="O6" s="8"/>
    </row>
    <row r="7" spans="1:231" x14ac:dyDescent="0.25">
      <c r="C7" s="4"/>
      <c r="D7" s="49"/>
      <c r="E7" s="5" t="s">
        <v>0</v>
      </c>
      <c r="M7" s="5" t="s">
        <v>0</v>
      </c>
      <c r="O7" s="5" t="s">
        <v>0</v>
      </c>
    </row>
    <row r="8" spans="1:231" x14ac:dyDescent="0.25">
      <c r="C8" s="4"/>
      <c r="D8" s="49"/>
      <c r="E8" s="5" t="s">
        <v>1</v>
      </c>
      <c r="M8" s="5" t="s">
        <v>1</v>
      </c>
      <c r="O8" s="5" t="s">
        <v>1</v>
      </c>
    </row>
    <row r="9" spans="1:231" x14ac:dyDescent="0.25">
      <c r="C9" s="4"/>
      <c r="D9" s="49"/>
      <c r="E9" s="5" t="s">
        <v>2</v>
      </c>
      <c r="M9" s="5" t="s">
        <v>2</v>
      </c>
      <c r="O9" s="5" t="s">
        <v>2</v>
      </c>
    </row>
    <row r="10" spans="1:231" x14ac:dyDescent="0.25">
      <c r="C10" s="4"/>
      <c r="D10" s="49"/>
      <c r="E10" s="5" t="s">
        <v>3</v>
      </c>
      <c r="M10" s="5" t="s">
        <v>3</v>
      </c>
      <c r="O10" s="5" t="s">
        <v>3</v>
      </c>
    </row>
    <row r="11" spans="1:231" x14ac:dyDescent="0.25">
      <c r="C11" s="4"/>
      <c r="D11" s="49"/>
      <c r="E11" s="5" t="s">
        <v>103</v>
      </c>
      <c r="M11" s="5" t="s">
        <v>105</v>
      </c>
      <c r="O11" s="5" t="s">
        <v>105</v>
      </c>
    </row>
    <row r="12" spans="1:231" x14ac:dyDescent="0.25">
      <c r="A12" s="7"/>
      <c r="D12" s="50" t="s">
        <v>104</v>
      </c>
      <c r="E12" s="73"/>
      <c r="F12" s="8"/>
      <c r="G12" s="73"/>
      <c r="H12" s="8"/>
      <c r="K12" s="8"/>
      <c r="L12" s="73"/>
      <c r="M12" s="8"/>
      <c r="N12" s="73"/>
      <c r="O12" s="8"/>
    </row>
    <row r="13" spans="1:231" ht="15.75" customHeight="1" x14ac:dyDescent="0.25">
      <c r="A13" s="83" t="s">
        <v>4</v>
      </c>
      <c r="B13" s="83"/>
      <c r="C13" s="83"/>
      <c r="D13" s="8"/>
      <c r="E13" s="73"/>
      <c r="F13" s="8"/>
      <c r="G13" s="73"/>
      <c r="H13" s="8"/>
      <c r="K13" s="8"/>
      <c r="L13" s="73"/>
      <c r="M13" s="8"/>
      <c r="N13" s="73"/>
      <c r="O13" s="8"/>
    </row>
    <row r="14" spans="1:231" x14ac:dyDescent="0.25">
      <c r="A14" s="7"/>
      <c r="C14" s="9"/>
      <c r="D14" s="8"/>
      <c r="E14" s="73"/>
      <c r="F14" s="8"/>
      <c r="G14" s="73"/>
      <c r="H14" s="8"/>
      <c r="K14" s="8"/>
      <c r="L14" s="73"/>
      <c r="M14" s="8" t="s">
        <v>5</v>
      </c>
      <c r="N14" s="73"/>
      <c r="O14" s="8" t="s">
        <v>5</v>
      </c>
    </row>
    <row r="15" spans="1:231" s="14" customFormat="1" ht="44.25" customHeight="1" x14ac:dyDescent="0.25">
      <c r="A15" s="10" t="s">
        <v>6</v>
      </c>
      <c r="B15" s="11" t="s">
        <v>7</v>
      </c>
      <c r="C15" s="12" t="s">
        <v>8</v>
      </c>
      <c r="D15" s="13" t="s">
        <v>117</v>
      </c>
      <c r="E15" s="74" t="s">
        <v>101</v>
      </c>
      <c r="F15" s="13" t="s">
        <v>113</v>
      </c>
      <c r="G15" s="74" t="s">
        <v>108</v>
      </c>
      <c r="H15" s="13" t="s">
        <v>114</v>
      </c>
      <c r="I15" s="74" t="s">
        <v>111</v>
      </c>
      <c r="J15" s="13" t="s">
        <v>9</v>
      </c>
      <c r="K15" s="13" t="s">
        <v>116</v>
      </c>
      <c r="L15" s="74" t="s">
        <v>101</v>
      </c>
      <c r="M15" s="13" t="s">
        <v>115</v>
      </c>
      <c r="N15" s="74" t="s">
        <v>108</v>
      </c>
      <c r="O15" s="13" t="s">
        <v>10</v>
      </c>
      <c r="HU15" s="15"/>
      <c r="HV15" s="15"/>
      <c r="HW15" s="15"/>
    </row>
    <row r="16" spans="1:231" ht="19.5" x14ac:dyDescent="0.25">
      <c r="A16" s="12"/>
      <c r="B16" s="16" t="s">
        <v>11</v>
      </c>
      <c r="C16" s="17" t="s">
        <v>12</v>
      </c>
      <c r="D16" s="51">
        <f t="shared" ref="D16:K16" si="0">SUM(D17)</f>
        <v>1243062.0000000002</v>
      </c>
      <c r="E16" s="75">
        <f t="shared" si="0"/>
        <v>3033.7798400000001</v>
      </c>
      <c r="F16" s="60">
        <f t="shared" si="0"/>
        <v>1246095.7798400002</v>
      </c>
      <c r="G16" s="75">
        <f t="shared" si="0"/>
        <v>11256.899939999999</v>
      </c>
      <c r="H16" s="60">
        <f t="shared" si="0"/>
        <v>1257352.6797800001</v>
      </c>
      <c r="I16" s="75">
        <f t="shared" ref="I16:J16" si="1">SUM(I17)</f>
        <v>67829.2</v>
      </c>
      <c r="J16" s="60">
        <f t="shared" si="1"/>
        <v>1325181.8797800003</v>
      </c>
      <c r="K16" s="61">
        <f t="shared" si="0"/>
        <v>1207999.8000000003</v>
      </c>
      <c r="L16" s="75">
        <f>L17+L101+L110</f>
        <v>3063.9225099999994</v>
      </c>
      <c r="M16" s="60">
        <f>SUM(M17)</f>
        <v>1211063.7225100002</v>
      </c>
      <c r="N16" s="75">
        <f>N17+N101+N110</f>
        <v>-6.0000000000000008E-5</v>
      </c>
      <c r="O16" s="60">
        <f>SUM(O17)</f>
        <v>1211063.7224500002</v>
      </c>
      <c r="HU16" s="18"/>
      <c r="HV16" s="18"/>
      <c r="HW16" s="18"/>
    </row>
    <row r="17" spans="1:231" ht="31.5" x14ac:dyDescent="0.25">
      <c r="A17" s="19"/>
      <c r="B17" s="20" t="s">
        <v>13</v>
      </c>
      <c r="C17" s="21" t="s">
        <v>14</v>
      </c>
      <c r="D17" s="54">
        <f>SUM(D18,D20,D63,D96)</f>
        <v>1243062.0000000002</v>
      </c>
      <c r="E17" s="76">
        <f>SUM(E18,E20,E63,E96)</f>
        <v>3033.7798400000001</v>
      </c>
      <c r="F17" s="63">
        <f>SUM(F18+F20+F63+F96)</f>
        <v>1246095.7798400002</v>
      </c>
      <c r="G17" s="76">
        <f>SUM(G18,G20,G63,G96)</f>
        <v>11256.899939999999</v>
      </c>
      <c r="H17" s="63">
        <f>SUM(H18+H20+H63+H96)</f>
        <v>1257352.6797800001</v>
      </c>
      <c r="I17" s="76">
        <f>SUM(I18,I20,I63,I96)</f>
        <v>67829.2</v>
      </c>
      <c r="J17" s="63">
        <f>SUM(J18+J20+J63+J96)</f>
        <v>1325181.8797800003</v>
      </c>
      <c r="K17" s="64">
        <f>SUM(K18,K20,K63,K96)</f>
        <v>1207999.8000000003</v>
      </c>
      <c r="L17" s="76">
        <f>SUM(L18,L20,L63,L96)</f>
        <v>3063.9225099999994</v>
      </c>
      <c r="M17" s="64">
        <f>SUM(M18,M20,M63,M96)</f>
        <v>1211063.7225100002</v>
      </c>
      <c r="N17" s="76">
        <f>SUM(N18,N20,N63,N96)</f>
        <v>-6.0000000000000008E-5</v>
      </c>
      <c r="O17" s="64">
        <f>SUM(O18,O20,O63,O96)</f>
        <v>1211063.7224500002</v>
      </c>
      <c r="HU17" s="18"/>
      <c r="HV17" s="18"/>
      <c r="HW17" s="18"/>
    </row>
    <row r="18" spans="1:231" ht="20.25" customHeight="1" x14ac:dyDescent="0.25">
      <c r="A18" s="19"/>
      <c r="B18" s="22" t="s">
        <v>15</v>
      </c>
      <c r="C18" s="23" t="s">
        <v>16</v>
      </c>
      <c r="D18" s="55">
        <f t="shared" ref="D18:H18" si="2">SUM(D19)</f>
        <v>115388.7</v>
      </c>
      <c r="E18" s="77">
        <f>E19</f>
        <v>0</v>
      </c>
      <c r="F18" s="65">
        <f t="shared" si="2"/>
        <v>115388.7</v>
      </c>
      <c r="G18" s="77">
        <f>G19</f>
        <v>0</v>
      </c>
      <c r="H18" s="65">
        <f t="shared" si="2"/>
        <v>115388.7</v>
      </c>
      <c r="I18" s="77">
        <f>I19</f>
        <v>0</v>
      </c>
      <c r="J18" s="65">
        <f t="shared" ref="J18" si="3">SUM(J19)</f>
        <v>115388.7</v>
      </c>
      <c r="K18" s="66">
        <f>SUM(K19)</f>
        <v>81176.800000000003</v>
      </c>
      <c r="L18" s="77">
        <f>L19</f>
        <v>0</v>
      </c>
      <c r="M18" s="65">
        <f>SUM(M19)</f>
        <v>81176.800000000003</v>
      </c>
      <c r="N18" s="77">
        <f>N19</f>
        <v>0</v>
      </c>
      <c r="O18" s="65">
        <f>SUM(O19)</f>
        <v>81176.800000000003</v>
      </c>
      <c r="HU18" s="18"/>
      <c r="HV18" s="18"/>
      <c r="HW18" s="18"/>
    </row>
    <row r="19" spans="1:231" ht="20.25" customHeight="1" x14ac:dyDescent="0.25">
      <c r="A19" s="19">
        <v>923</v>
      </c>
      <c r="B19" s="24" t="s">
        <v>17</v>
      </c>
      <c r="C19" s="25" t="s">
        <v>18</v>
      </c>
      <c r="D19" s="56">
        <v>115388.7</v>
      </c>
      <c r="E19" s="78"/>
      <c r="F19" s="67">
        <f>D19+E19</f>
        <v>115388.7</v>
      </c>
      <c r="G19" s="78"/>
      <c r="H19" s="67">
        <f>F19+G19</f>
        <v>115388.7</v>
      </c>
      <c r="I19" s="78"/>
      <c r="J19" s="67">
        <f>H19+I19</f>
        <v>115388.7</v>
      </c>
      <c r="K19" s="67">
        <v>81176.800000000003</v>
      </c>
      <c r="L19" s="78"/>
      <c r="M19" s="67">
        <v>81176.800000000003</v>
      </c>
      <c r="N19" s="78"/>
      <c r="O19" s="67">
        <v>81176.800000000003</v>
      </c>
      <c r="HU19" s="18"/>
      <c r="HV19" s="18"/>
      <c r="HW19" s="18"/>
    </row>
    <row r="20" spans="1:231" ht="20.25" customHeight="1" x14ac:dyDescent="0.25">
      <c r="A20" s="19"/>
      <c r="B20" s="22" t="s">
        <v>19</v>
      </c>
      <c r="C20" s="23" t="s">
        <v>20</v>
      </c>
      <c r="D20" s="55">
        <f t="shared" ref="D20:M20" si="4">SUM(D60,D58,D53,D40,D32,D25,D21)</f>
        <v>491211.80000000005</v>
      </c>
      <c r="E20" s="79">
        <f>SUM(E60,E58,E53,E40,E32,E25,E21)</f>
        <v>3898.50155</v>
      </c>
      <c r="F20" s="65">
        <f t="shared" si="4"/>
        <v>495110.30154999997</v>
      </c>
      <c r="G20" s="79">
        <f>SUM(G60,G58,G53,G40,G32,G25,G21)</f>
        <v>11256.9</v>
      </c>
      <c r="H20" s="65">
        <f t="shared" ref="H20" si="5">SUM(H60,H58,H53,H40,H32,H25,H21)</f>
        <v>506367.20155</v>
      </c>
      <c r="I20" s="79">
        <f>SUM(I60,I58,I53,I40,I32,I25,I21)</f>
        <v>67829.2</v>
      </c>
      <c r="J20" s="65">
        <f>SUM(J60,J58,J53,J40,J32,J25,J21)</f>
        <v>574196.40155000007</v>
      </c>
      <c r="K20" s="66">
        <f t="shared" si="4"/>
        <v>491653.80000000005</v>
      </c>
      <c r="L20" s="79">
        <f t="shared" si="4"/>
        <v>3928.6442199999997</v>
      </c>
      <c r="M20" s="65">
        <f t="shared" si="4"/>
        <v>495582.44422000006</v>
      </c>
      <c r="N20" s="79">
        <f t="shared" ref="N20:O20" si="6">SUM(N60,N58,N53,N40,N32,N25,N21)</f>
        <v>0</v>
      </c>
      <c r="O20" s="65">
        <f t="shared" si="6"/>
        <v>495582.44422000006</v>
      </c>
      <c r="HU20" s="18"/>
      <c r="HV20" s="18"/>
      <c r="HW20" s="18"/>
    </row>
    <row r="21" spans="1:231" s="28" customFormat="1" ht="27" customHeight="1" x14ac:dyDescent="0.25">
      <c r="A21" s="26">
        <v>912</v>
      </c>
      <c r="B21" s="22" t="s">
        <v>21</v>
      </c>
      <c r="C21" s="27"/>
      <c r="D21" s="52">
        <f t="shared" ref="D21:M21" si="7">SUM(D22:D24)</f>
        <v>10865</v>
      </c>
      <c r="E21" s="77">
        <f t="shared" si="7"/>
        <v>0</v>
      </c>
      <c r="F21" s="62">
        <f t="shared" si="7"/>
        <v>10865</v>
      </c>
      <c r="G21" s="77">
        <f t="shared" ref="G21:H21" si="8">SUM(G22:G24)</f>
        <v>0</v>
      </c>
      <c r="H21" s="62">
        <f t="shared" si="8"/>
        <v>10865</v>
      </c>
      <c r="I21" s="77">
        <f>SUM(I22:I24)</f>
        <v>0</v>
      </c>
      <c r="J21" s="62">
        <f>SUM(J22:J24)</f>
        <v>10865</v>
      </c>
      <c r="K21" s="62">
        <f t="shared" si="7"/>
        <v>10865</v>
      </c>
      <c r="L21" s="77">
        <f t="shared" si="7"/>
        <v>0</v>
      </c>
      <c r="M21" s="62">
        <f t="shared" si="7"/>
        <v>10865</v>
      </c>
      <c r="N21" s="77">
        <f t="shared" ref="N21:O21" si="9">SUM(N22:N24)</f>
        <v>0</v>
      </c>
      <c r="O21" s="62">
        <f t="shared" si="9"/>
        <v>10865</v>
      </c>
      <c r="HU21" s="29"/>
      <c r="HV21" s="29"/>
      <c r="HW21" s="29"/>
    </row>
    <row r="22" spans="1:231" ht="31.5" x14ac:dyDescent="0.25">
      <c r="A22" s="19"/>
      <c r="B22" s="30" t="s">
        <v>22</v>
      </c>
      <c r="C22" s="25" t="s">
        <v>23</v>
      </c>
      <c r="D22" s="56">
        <v>375</v>
      </c>
      <c r="E22" s="77"/>
      <c r="F22" s="67">
        <f>D22+E22</f>
        <v>375</v>
      </c>
      <c r="G22" s="77"/>
      <c r="H22" s="67">
        <f>F22+G22</f>
        <v>375</v>
      </c>
      <c r="I22" s="77"/>
      <c r="J22" s="67">
        <f>H22+I22</f>
        <v>375</v>
      </c>
      <c r="K22" s="67">
        <v>375</v>
      </c>
      <c r="L22" s="77"/>
      <c r="M22" s="67">
        <v>375</v>
      </c>
      <c r="N22" s="77"/>
      <c r="O22" s="67">
        <v>375</v>
      </c>
      <c r="HU22" s="18"/>
      <c r="HV22" s="18"/>
      <c r="HW22" s="18"/>
    </row>
    <row r="23" spans="1:231" ht="31.5" hidden="1" x14ac:dyDescent="0.25">
      <c r="A23" s="19"/>
      <c r="B23" s="31" t="s">
        <v>22</v>
      </c>
      <c r="C23" s="32" t="s">
        <v>24</v>
      </c>
      <c r="D23" s="57"/>
      <c r="E23" s="78"/>
      <c r="F23" s="67">
        <f t="shared" ref="F23:F24" si="10">D23+E23</f>
        <v>0</v>
      </c>
      <c r="G23" s="78"/>
      <c r="H23" s="67">
        <f t="shared" ref="H23:H24" si="11">F23+G23</f>
        <v>0</v>
      </c>
      <c r="I23" s="78"/>
      <c r="J23" s="67">
        <f>H23+I23</f>
        <v>0</v>
      </c>
      <c r="K23" s="68"/>
      <c r="L23" s="78"/>
      <c r="M23" s="67"/>
      <c r="N23" s="78"/>
      <c r="O23" s="67"/>
      <c r="HU23" s="18"/>
      <c r="HV23" s="18"/>
      <c r="HW23" s="18"/>
    </row>
    <row r="24" spans="1:231" ht="35.25" customHeight="1" x14ac:dyDescent="0.25">
      <c r="A24" s="19"/>
      <c r="B24" s="30" t="s">
        <v>22</v>
      </c>
      <c r="C24" s="25" t="s">
        <v>25</v>
      </c>
      <c r="D24" s="56">
        <v>10490</v>
      </c>
      <c r="E24" s="78"/>
      <c r="F24" s="67">
        <f t="shared" si="10"/>
        <v>10490</v>
      </c>
      <c r="G24" s="78"/>
      <c r="H24" s="67">
        <f t="shared" si="11"/>
        <v>10490</v>
      </c>
      <c r="I24" s="78"/>
      <c r="J24" s="67">
        <f>H24+I24</f>
        <v>10490</v>
      </c>
      <c r="K24" s="67">
        <v>10490</v>
      </c>
      <c r="L24" s="78"/>
      <c r="M24" s="67">
        <v>10490</v>
      </c>
      <c r="N24" s="78"/>
      <c r="O24" s="67">
        <v>10490</v>
      </c>
      <c r="HU24" s="18"/>
      <c r="HV24" s="18"/>
      <c r="HW24" s="18"/>
    </row>
    <row r="25" spans="1:231" s="28" customFormat="1" ht="30" customHeight="1" x14ac:dyDescent="0.25">
      <c r="A25" s="26">
        <v>914</v>
      </c>
      <c r="B25" s="22" t="s">
        <v>21</v>
      </c>
      <c r="C25" s="23"/>
      <c r="D25" s="52">
        <f>SUM(D26:D31)</f>
        <v>72090.899999999994</v>
      </c>
      <c r="E25" s="77">
        <f>SUM(E28:E31)</f>
        <v>4550.9067100000002</v>
      </c>
      <c r="F25" s="62">
        <f>SUM(F26:F31)</f>
        <v>76641.806710000004</v>
      </c>
      <c r="G25" s="77">
        <f>SUM(G28:G31)</f>
        <v>0</v>
      </c>
      <c r="H25" s="62">
        <f>SUM(H26:H31)</f>
        <v>76641.806710000004</v>
      </c>
      <c r="I25" s="77">
        <f>SUM(I28:I31)</f>
        <v>0</v>
      </c>
      <c r="J25" s="62">
        <f>SUM(J26:J31)</f>
        <v>76641.806710000004</v>
      </c>
      <c r="K25" s="62">
        <f>SUM(K26:K31)</f>
        <v>72090.899999999994</v>
      </c>
      <c r="L25" s="77">
        <f>SUM(L28:L31)</f>
        <v>4581.0037899999998</v>
      </c>
      <c r="M25" s="62">
        <f>SUM(M26:M31)</f>
        <v>76671.903789999997</v>
      </c>
      <c r="N25" s="77">
        <f>SUM(N28:N31)</f>
        <v>0</v>
      </c>
      <c r="O25" s="62">
        <f>SUM(O26:O31)</f>
        <v>76671.903789999997</v>
      </c>
      <c r="HU25" s="29"/>
      <c r="HV25" s="29"/>
      <c r="HW25" s="29"/>
    </row>
    <row r="26" spans="1:231" ht="19.5" hidden="1" x14ac:dyDescent="0.25">
      <c r="A26" s="19"/>
      <c r="B26" s="31" t="s">
        <v>26</v>
      </c>
      <c r="C26" s="32" t="s">
        <v>27</v>
      </c>
      <c r="D26" s="57"/>
      <c r="E26" s="78"/>
      <c r="F26" s="67"/>
      <c r="G26" s="78"/>
      <c r="H26" s="67"/>
      <c r="I26" s="78"/>
      <c r="J26" s="67"/>
      <c r="K26" s="68"/>
      <c r="L26" s="78"/>
      <c r="M26" s="67"/>
      <c r="N26" s="78"/>
      <c r="O26" s="67"/>
      <c r="HU26" s="18"/>
      <c r="HV26" s="18"/>
      <c r="HW26" s="18"/>
    </row>
    <row r="27" spans="1:231" ht="18.75" hidden="1" customHeight="1" x14ac:dyDescent="0.25">
      <c r="A27" s="19"/>
      <c r="B27" s="31" t="s">
        <v>28</v>
      </c>
      <c r="C27" s="32" t="s">
        <v>29</v>
      </c>
      <c r="D27" s="57"/>
      <c r="E27" s="77">
        <f>SUM(E29:E39)</f>
        <v>-1304.8</v>
      </c>
      <c r="F27" s="67"/>
      <c r="G27" s="77">
        <f>SUM(G29:G39)</f>
        <v>0</v>
      </c>
      <c r="H27" s="67"/>
      <c r="I27" s="77">
        <f>SUM(I29:I39)</f>
        <v>0</v>
      </c>
      <c r="J27" s="67"/>
      <c r="K27" s="68"/>
      <c r="L27" s="77">
        <f>SUM(L29:L39)</f>
        <v>-1304.8</v>
      </c>
      <c r="M27" s="67"/>
      <c r="N27" s="77">
        <f>SUM(N29:N39)</f>
        <v>0</v>
      </c>
      <c r="O27" s="67"/>
      <c r="HU27" s="18"/>
      <c r="HV27" s="18"/>
      <c r="HW27" s="18"/>
    </row>
    <row r="28" spans="1:231" ht="29.25" customHeight="1" x14ac:dyDescent="0.25">
      <c r="A28" s="19"/>
      <c r="B28" s="45" t="s">
        <v>26</v>
      </c>
      <c r="C28" s="46" t="s">
        <v>27</v>
      </c>
      <c r="D28" s="57"/>
      <c r="E28" s="80">
        <v>4550.9067100000002</v>
      </c>
      <c r="F28" s="67">
        <f>D28+E28</f>
        <v>4550.9067100000002</v>
      </c>
      <c r="G28" s="80"/>
      <c r="H28" s="67">
        <f t="shared" ref="H28" si="12">F28+G28</f>
        <v>4550.9067100000002</v>
      </c>
      <c r="I28" s="80"/>
      <c r="J28" s="67">
        <f>H28+I28</f>
        <v>4550.9067100000002</v>
      </c>
      <c r="K28" s="68"/>
      <c r="L28" s="80">
        <v>4581.0037899999998</v>
      </c>
      <c r="M28" s="67">
        <f>K28+L28</f>
        <v>4581.0037899999998</v>
      </c>
      <c r="N28" s="80"/>
      <c r="O28" s="67">
        <f>M28+N28</f>
        <v>4581.0037899999998</v>
      </c>
      <c r="HU28" s="18"/>
      <c r="HV28" s="18"/>
      <c r="HW28" s="18"/>
    </row>
    <row r="29" spans="1:231" ht="47.25" x14ac:dyDescent="0.25">
      <c r="A29" s="19"/>
      <c r="B29" s="30" t="s">
        <v>22</v>
      </c>
      <c r="C29" s="25" t="s">
        <v>30</v>
      </c>
      <c r="D29" s="56">
        <v>15487.8</v>
      </c>
      <c r="E29" s="78"/>
      <c r="F29" s="67">
        <f>D29+E29</f>
        <v>15487.8</v>
      </c>
      <c r="G29" s="78"/>
      <c r="H29" s="67">
        <f>F29+G29</f>
        <v>15487.8</v>
      </c>
      <c r="I29" s="78"/>
      <c r="J29" s="67">
        <f>H29+I29</f>
        <v>15487.8</v>
      </c>
      <c r="K29" s="67">
        <v>15487.8</v>
      </c>
      <c r="L29" s="78"/>
      <c r="M29" s="67">
        <v>15487.8</v>
      </c>
      <c r="N29" s="78"/>
      <c r="O29" s="67">
        <v>15487.8</v>
      </c>
      <c r="HU29" s="18"/>
      <c r="HV29" s="18"/>
      <c r="HW29" s="18"/>
    </row>
    <row r="30" spans="1:231" ht="19.5" x14ac:dyDescent="0.25">
      <c r="A30" s="19"/>
      <c r="B30" s="30" t="s">
        <v>22</v>
      </c>
      <c r="C30" s="25" t="s">
        <v>31</v>
      </c>
      <c r="D30" s="56">
        <v>56503.1</v>
      </c>
      <c r="E30" s="78"/>
      <c r="F30" s="67">
        <f t="shared" ref="F30:F39" si="13">D30+E30</f>
        <v>56503.1</v>
      </c>
      <c r="G30" s="78"/>
      <c r="H30" s="67">
        <f t="shared" ref="H30:H31" si="14">F30+G30</f>
        <v>56503.1</v>
      </c>
      <c r="I30" s="78"/>
      <c r="J30" s="67">
        <f>H30+I30</f>
        <v>56503.1</v>
      </c>
      <c r="K30" s="67">
        <v>56503.1</v>
      </c>
      <c r="L30" s="78"/>
      <c r="M30" s="67">
        <v>56503.1</v>
      </c>
      <c r="N30" s="78"/>
      <c r="O30" s="67">
        <v>56503.1</v>
      </c>
      <c r="HU30" s="18"/>
      <c r="HV30" s="18"/>
      <c r="HW30" s="18"/>
    </row>
    <row r="31" spans="1:231" ht="19.5" x14ac:dyDescent="0.25">
      <c r="A31" s="19"/>
      <c r="B31" s="30" t="s">
        <v>22</v>
      </c>
      <c r="C31" s="33" t="s">
        <v>32</v>
      </c>
      <c r="D31" s="56">
        <v>100</v>
      </c>
      <c r="E31" s="78"/>
      <c r="F31" s="67">
        <f t="shared" si="13"/>
        <v>100</v>
      </c>
      <c r="G31" s="78"/>
      <c r="H31" s="67">
        <f t="shared" si="14"/>
        <v>100</v>
      </c>
      <c r="I31" s="78"/>
      <c r="J31" s="67">
        <f>H31+I31</f>
        <v>100</v>
      </c>
      <c r="K31" s="67">
        <v>100</v>
      </c>
      <c r="L31" s="78"/>
      <c r="M31" s="67">
        <v>100</v>
      </c>
      <c r="N31" s="78"/>
      <c r="O31" s="67">
        <v>100</v>
      </c>
      <c r="HU31" s="18"/>
      <c r="HV31" s="18"/>
      <c r="HW31" s="18"/>
    </row>
    <row r="32" spans="1:231" s="28" customFormat="1" ht="30" customHeight="1" x14ac:dyDescent="0.25">
      <c r="A32" s="26">
        <v>915</v>
      </c>
      <c r="B32" s="22" t="s">
        <v>21</v>
      </c>
      <c r="C32" s="23"/>
      <c r="D32" s="52">
        <f t="shared" ref="D32:M32" si="15">SUM(D33:D39)</f>
        <v>214912.70000000004</v>
      </c>
      <c r="E32" s="78">
        <f t="shared" si="15"/>
        <v>-652.4</v>
      </c>
      <c r="F32" s="62">
        <f t="shared" si="15"/>
        <v>214260.30000000002</v>
      </c>
      <c r="G32" s="78">
        <f t="shared" ref="G32:H32" si="16">SUM(G33:G39)</f>
        <v>0</v>
      </c>
      <c r="H32" s="62">
        <f t="shared" si="16"/>
        <v>214260.30000000002</v>
      </c>
      <c r="I32" s="78">
        <f>SUM(I33:I39)</f>
        <v>0</v>
      </c>
      <c r="J32" s="62">
        <f>SUM(J33:J39)</f>
        <v>214260.30000000002</v>
      </c>
      <c r="K32" s="62">
        <f t="shared" si="15"/>
        <v>214509.00000000003</v>
      </c>
      <c r="L32" s="78">
        <f t="shared" si="15"/>
        <v>-652.4</v>
      </c>
      <c r="M32" s="62">
        <f t="shared" si="15"/>
        <v>213856.60000000003</v>
      </c>
      <c r="N32" s="78">
        <f t="shared" ref="N32:O32" si="17">SUM(N33:N39)</f>
        <v>0</v>
      </c>
      <c r="O32" s="62">
        <f t="shared" si="17"/>
        <v>213856.60000000003</v>
      </c>
      <c r="HU32" s="29"/>
      <c r="HV32" s="29"/>
      <c r="HW32" s="29"/>
    </row>
    <row r="33" spans="1:231" ht="31.5" x14ac:dyDescent="0.25">
      <c r="A33" s="19"/>
      <c r="B33" s="30" t="s">
        <v>33</v>
      </c>
      <c r="C33" s="25" t="s">
        <v>34</v>
      </c>
      <c r="D33" s="56">
        <v>34148.5</v>
      </c>
      <c r="E33" s="78"/>
      <c r="F33" s="67">
        <f t="shared" si="13"/>
        <v>34148.5</v>
      </c>
      <c r="G33" s="78"/>
      <c r="H33" s="67">
        <f>F33+G33</f>
        <v>34148.5</v>
      </c>
      <c r="I33" s="78"/>
      <c r="J33" s="67">
        <f t="shared" ref="J33:J39" si="18">H33+I33</f>
        <v>34148.5</v>
      </c>
      <c r="K33" s="67">
        <v>33744.800000000003</v>
      </c>
      <c r="L33" s="78"/>
      <c r="M33" s="67">
        <v>33744.800000000003</v>
      </c>
      <c r="N33" s="78"/>
      <c r="O33" s="67">
        <v>33744.800000000003</v>
      </c>
      <c r="HU33" s="18"/>
      <c r="HV33" s="18"/>
      <c r="HW33" s="18"/>
    </row>
    <row r="34" spans="1:231" ht="33.75" customHeight="1" x14ac:dyDescent="0.25">
      <c r="A34" s="19"/>
      <c r="B34" s="30" t="s">
        <v>22</v>
      </c>
      <c r="C34" s="25" t="s">
        <v>35</v>
      </c>
      <c r="D34" s="56">
        <v>27570.7</v>
      </c>
      <c r="E34" s="78"/>
      <c r="F34" s="67">
        <f t="shared" si="13"/>
        <v>27570.7</v>
      </c>
      <c r="G34" s="78"/>
      <c r="H34" s="67">
        <f t="shared" ref="H34:H39" si="19">F34+G34</f>
        <v>27570.7</v>
      </c>
      <c r="I34" s="78"/>
      <c r="J34" s="67">
        <f t="shared" si="18"/>
        <v>27570.7</v>
      </c>
      <c r="K34" s="67">
        <v>27570.7</v>
      </c>
      <c r="L34" s="78"/>
      <c r="M34" s="67">
        <v>27570.7</v>
      </c>
      <c r="N34" s="78"/>
      <c r="O34" s="67">
        <v>27570.7</v>
      </c>
      <c r="HU34" s="18"/>
      <c r="HV34" s="18"/>
      <c r="HW34" s="18"/>
    </row>
    <row r="35" spans="1:231" ht="31.5" x14ac:dyDescent="0.25">
      <c r="A35" s="19"/>
      <c r="B35" s="30" t="s">
        <v>22</v>
      </c>
      <c r="C35" s="25" t="s">
        <v>36</v>
      </c>
      <c r="D35" s="56">
        <v>138391.70000000001</v>
      </c>
      <c r="E35" s="78">
        <v>-652.4</v>
      </c>
      <c r="F35" s="67">
        <f t="shared" si="13"/>
        <v>137739.30000000002</v>
      </c>
      <c r="G35" s="78"/>
      <c r="H35" s="67">
        <f t="shared" si="19"/>
        <v>137739.30000000002</v>
      </c>
      <c r="I35" s="78"/>
      <c r="J35" s="67">
        <f t="shared" si="18"/>
        <v>137739.30000000002</v>
      </c>
      <c r="K35" s="67">
        <v>138391.70000000001</v>
      </c>
      <c r="L35" s="78">
        <v>-652.4</v>
      </c>
      <c r="M35" s="67">
        <f>K35+L35</f>
        <v>137739.30000000002</v>
      </c>
      <c r="N35" s="78"/>
      <c r="O35" s="67">
        <f>M35+N35</f>
        <v>137739.30000000002</v>
      </c>
      <c r="HU35" s="18"/>
      <c r="HV35" s="18"/>
      <c r="HW35" s="18"/>
    </row>
    <row r="36" spans="1:231" ht="19.5" x14ac:dyDescent="0.25">
      <c r="A36" s="19"/>
      <c r="B36" s="30" t="s">
        <v>22</v>
      </c>
      <c r="C36" s="25" t="s">
        <v>37</v>
      </c>
      <c r="D36" s="56">
        <v>699</v>
      </c>
      <c r="E36" s="78"/>
      <c r="F36" s="67">
        <f t="shared" si="13"/>
        <v>699</v>
      </c>
      <c r="G36" s="78"/>
      <c r="H36" s="67">
        <f t="shared" si="19"/>
        <v>699</v>
      </c>
      <c r="I36" s="78"/>
      <c r="J36" s="67">
        <f t="shared" si="18"/>
        <v>699</v>
      </c>
      <c r="K36" s="67">
        <v>699</v>
      </c>
      <c r="L36" s="78"/>
      <c r="M36" s="67">
        <v>699</v>
      </c>
      <c r="N36" s="78"/>
      <c r="O36" s="67">
        <v>699</v>
      </c>
      <c r="HU36" s="18"/>
      <c r="HV36" s="18"/>
      <c r="HW36" s="18"/>
    </row>
    <row r="37" spans="1:231" ht="31.5" x14ac:dyDescent="0.25">
      <c r="A37" s="19"/>
      <c r="B37" s="30" t="s">
        <v>22</v>
      </c>
      <c r="C37" s="25" t="s">
        <v>38</v>
      </c>
      <c r="D37" s="56">
        <v>12088.6</v>
      </c>
      <c r="E37" s="78"/>
      <c r="F37" s="67">
        <f t="shared" si="13"/>
        <v>12088.6</v>
      </c>
      <c r="G37" s="78"/>
      <c r="H37" s="67">
        <f t="shared" si="19"/>
        <v>12088.6</v>
      </c>
      <c r="I37" s="78"/>
      <c r="J37" s="67">
        <f t="shared" si="18"/>
        <v>12088.6</v>
      </c>
      <c r="K37" s="67">
        <v>12088.6</v>
      </c>
      <c r="L37" s="78"/>
      <c r="M37" s="67">
        <v>12088.6</v>
      </c>
      <c r="N37" s="78"/>
      <c r="O37" s="67">
        <v>12088.6</v>
      </c>
      <c r="HU37" s="18"/>
      <c r="HV37" s="18"/>
      <c r="HW37" s="18"/>
    </row>
    <row r="38" spans="1:231" ht="47.25" hidden="1" x14ac:dyDescent="0.25">
      <c r="A38" s="19"/>
      <c r="B38" s="31" t="s">
        <v>22</v>
      </c>
      <c r="C38" s="32" t="s">
        <v>39</v>
      </c>
      <c r="D38" s="57"/>
      <c r="E38" s="78"/>
      <c r="F38" s="67">
        <f t="shared" si="13"/>
        <v>0</v>
      </c>
      <c r="G38" s="78"/>
      <c r="H38" s="67">
        <f t="shared" si="19"/>
        <v>0</v>
      </c>
      <c r="I38" s="78"/>
      <c r="J38" s="67">
        <f t="shared" si="18"/>
        <v>0</v>
      </c>
      <c r="K38" s="68"/>
      <c r="L38" s="78"/>
      <c r="M38" s="67"/>
      <c r="N38" s="78"/>
      <c r="O38" s="67"/>
      <c r="HU38" s="18"/>
      <c r="HV38" s="18"/>
      <c r="HW38" s="18"/>
    </row>
    <row r="39" spans="1:231" ht="66" customHeight="1" x14ac:dyDescent="0.25">
      <c r="A39" s="19"/>
      <c r="B39" s="30" t="s">
        <v>22</v>
      </c>
      <c r="C39" s="25" t="s">
        <v>40</v>
      </c>
      <c r="D39" s="56">
        <v>2014.2</v>
      </c>
      <c r="E39" s="78"/>
      <c r="F39" s="67">
        <f t="shared" si="13"/>
        <v>2014.2</v>
      </c>
      <c r="G39" s="78"/>
      <c r="H39" s="67">
        <f t="shared" si="19"/>
        <v>2014.2</v>
      </c>
      <c r="I39" s="78"/>
      <c r="J39" s="67">
        <f t="shared" si="18"/>
        <v>2014.2</v>
      </c>
      <c r="K39" s="67">
        <v>2014.2</v>
      </c>
      <c r="L39" s="78"/>
      <c r="M39" s="67">
        <v>2014.2</v>
      </c>
      <c r="N39" s="78"/>
      <c r="O39" s="67">
        <v>2014.2</v>
      </c>
      <c r="HU39" s="18"/>
      <c r="HV39" s="18"/>
      <c r="HW39" s="18"/>
    </row>
    <row r="40" spans="1:231" s="28" customFormat="1" ht="30" customHeight="1" x14ac:dyDescent="0.25">
      <c r="A40" s="26">
        <v>918</v>
      </c>
      <c r="B40" s="22" t="s">
        <v>21</v>
      </c>
      <c r="C40" s="23"/>
      <c r="D40" s="52">
        <f>SUM(D41:D52)</f>
        <v>12500.3</v>
      </c>
      <c r="E40" s="77">
        <f>SUM(E47:E48)</f>
        <v>0</v>
      </c>
      <c r="F40" s="62">
        <f>F47+F48</f>
        <v>12500.3</v>
      </c>
      <c r="G40" s="77">
        <f>SUM(G46:G48)</f>
        <v>11256.9</v>
      </c>
      <c r="H40" s="62">
        <f>H47+H48+H46</f>
        <v>23757.199999999997</v>
      </c>
      <c r="I40" s="77">
        <f>SUM(I44:I48)</f>
        <v>67829.2</v>
      </c>
      <c r="J40" s="62">
        <f>SUM(J44:J48)</f>
        <v>91586.4</v>
      </c>
      <c r="K40" s="62">
        <f>SUM(K41:K52)</f>
        <v>12500.3</v>
      </c>
      <c r="L40" s="77">
        <f>SUM(L47:L48)</f>
        <v>0</v>
      </c>
      <c r="M40" s="62">
        <f>SUM(M41:M52)</f>
        <v>12500.3</v>
      </c>
      <c r="N40" s="77">
        <f>SUM(N47:N48)</f>
        <v>0</v>
      </c>
      <c r="O40" s="62">
        <f>SUM(O41:O52)</f>
        <v>12500.3</v>
      </c>
      <c r="HU40" s="29"/>
      <c r="HV40" s="29"/>
      <c r="HW40" s="29"/>
    </row>
    <row r="41" spans="1:231" s="28" customFormat="1" ht="30" hidden="1" customHeight="1" x14ac:dyDescent="0.25">
      <c r="A41" s="26"/>
      <c r="B41" s="31" t="s">
        <v>41</v>
      </c>
      <c r="C41" s="32" t="s">
        <v>42</v>
      </c>
      <c r="D41" s="57"/>
      <c r="E41" s="78"/>
      <c r="F41" s="67"/>
      <c r="G41" s="78"/>
      <c r="H41" s="67"/>
      <c r="I41" s="78"/>
      <c r="J41" s="67"/>
      <c r="K41" s="68"/>
      <c r="L41" s="78"/>
      <c r="M41" s="67"/>
      <c r="N41" s="78"/>
      <c r="O41" s="67"/>
      <c r="HU41" s="29"/>
      <c r="HV41" s="29"/>
      <c r="HW41" s="29"/>
    </row>
    <row r="42" spans="1:231" ht="19.5" hidden="1" x14ac:dyDescent="0.25">
      <c r="A42" s="19"/>
      <c r="B42" s="34" t="s">
        <v>43</v>
      </c>
      <c r="C42" s="35" t="s">
        <v>44</v>
      </c>
      <c r="D42" s="57"/>
      <c r="E42" s="78"/>
      <c r="F42" s="67"/>
      <c r="G42" s="78"/>
      <c r="H42" s="67"/>
      <c r="I42" s="78"/>
      <c r="J42" s="67"/>
      <c r="K42" s="68"/>
      <c r="L42" s="78"/>
      <c r="M42" s="67"/>
      <c r="N42" s="78"/>
      <c r="O42" s="67"/>
      <c r="HU42" s="18"/>
      <c r="HV42" s="18"/>
      <c r="HW42" s="18"/>
    </row>
    <row r="43" spans="1:231" s="28" customFormat="1" ht="30" hidden="1" customHeight="1" x14ac:dyDescent="0.25">
      <c r="A43" s="26"/>
      <c r="B43" s="31" t="s">
        <v>45</v>
      </c>
      <c r="C43" s="32" t="s">
        <v>46</v>
      </c>
      <c r="D43" s="57"/>
      <c r="E43" s="78">
        <v>24909.5</v>
      </c>
      <c r="F43" s="67"/>
      <c r="G43" s="78">
        <v>24909.5</v>
      </c>
      <c r="H43" s="67"/>
      <c r="I43" s="78">
        <v>24909.5</v>
      </c>
      <c r="J43" s="67"/>
      <c r="K43" s="68"/>
      <c r="L43" s="78">
        <v>24909.5</v>
      </c>
      <c r="M43" s="67"/>
      <c r="N43" s="78">
        <v>24909.5</v>
      </c>
      <c r="O43" s="67"/>
      <c r="HU43" s="29"/>
      <c r="HV43" s="29"/>
      <c r="HW43" s="29"/>
    </row>
    <row r="44" spans="1:231" s="28" customFormat="1" ht="64.5" customHeight="1" x14ac:dyDescent="0.25">
      <c r="A44" s="26"/>
      <c r="B44" s="45" t="s">
        <v>112</v>
      </c>
      <c r="C44" s="48" t="s">
        <v>118</v>
      </c>
      <c r="D44" s="57"/>
      <c r="E44" s="78"/>
      <c r="F44" s="67"/>
      <c r="G44" s="78"/>
      <c r="H44" s="67"/>
      <c r="I44" s="78">
        <v>50042.6</v>
      </c>
      <c r="J44" s="67">
        <f>H44+I44</f>
        <v>50042.6</v>
      </c>
      <c r="K44" s="68"/>
      <c r="L44" s="78"/>
      <c r="M44" s="67"/>
      <c r="N44" s="78"/>
      <c r="O44" s="67"/>
      <c r="HU44" s="29"/>
      <c r="HV44" s="29"/>
      <c r="HW44" s="29"/>
    </row>
    <row r="45" spans="1:231" s="28" customFormat="1" ht="66.75" customHeight="1" x14ac:dyDescent="0.25">
      <c r="A45" s="26"/>
      <c r="B45" s="71" t="s">
        <v>112</v>
      </c>
      <c r="C45" s="48" t="s">
        <v>119</v>
      </c>
      <c r="D45" s="57"/>
      <c r="E45" s="78"/>
      <c r="F45" s="67"/>
      <c r="G45" s="78"/>
      <c r="H45" s="67"/>
      <c r="I45" s="78">
        <f>17431.3+355.3</f>
        <v>17786.599999999999</v>
      </c>
      <c r="J45" s="67">
        <f>H45+I45</f>
        <v>17786.599999999999</v>
      </c>
      <c r="K45" s="68"/>
      <c r="L45" s="78"/>
      <c r="M45" s="67"/>
      <c r="N45" s="78"/>
      <c r="O45" s="67"/>
      <c r="HU45" s="29"/>
      <c r="HV45" s="29"/>
      <c r="HW45" s="29"/>
    </row>
    <row r="46" spans="1:231" s="28" customFormat="1" ht="30" customHeight="1" x14ac:dyDescent="0.25">
      <c r="A46" s="26"/>
      <c r="B46" s="34" t="s">
        <v>45</v>
      </c>
      <c r="C46" s="48" t="s">
        <v>109</v>
      </c>
      <c r="D46" s="57"/>
      <c r="E46" s="78"/>
      <c r="F46" s="67">
        <f t="shared" ref="F46:F59" si="20">D46+E46</f>
        <v>0</v>
      </c>
      <c r="G46" s="78">
        <v>11256.9</v>
      </c>
      <c r="H46" s="67">
        <f>F46+G46</f>
        <v>11256.9</v>
      </c>
      <c r="I46" s="78"/>
      <c r="J46" s="67">
        <f>H46+I46</f>
        <v>11256.9</v>
      </c>
      <c r="K46" s="68"/>
      <c r="L46" s="78"/>
      <c r="M46" s="67"/>
      <c r="N46" s="78"/>
      <c r="O46" s="67"/>
      <c r="HU46" s="29"/>
      <c r="HV46" s="29"/>
      <c r="HW46" s="29"/>
    </row>
    <row r="47" spans="1:231" s="28" customFormat="1" ht="30" customHeight="1" x14ac:dyDescent="0.25">
      <c r="A47" s="26"/>
      <c r="B47" s="34" t="s">
        <v>22</v>
      </c>
      <c r="C47" s="35" t="s">
        <v>47</v>
      </c>
      <c r="D47" s="56">
        <v>625.29999999999995</v>
      </c>
      <c r="E47" s="78"/>
      <c r="F47" s="67">
        <f t="shared" si="20"/>
        <v>625.29999999999995</v>
      </c>
      <c r="G47" s="82"/>
      <c r="H47" s="67">
        <f>F47+G47</f>
        <v>625.29999999999995</v>
      </c>
      <c r="I47" s="82"/>
      <c r="J47" s="67">
        <f>H47+I47</f>
        <v>625.29999999999995</v>
      </c>
      <c r="K47" s="67">
        <v>625.29999999999995</v>
      </c>
      <c r="L47" s="82"/>
      <c r="M47" s="67">
        <v>625.29999999999995</v>
      </c>
      <c r="N47" s="82"/>
      <c r="O47" s="67">
        <v>625.29999999999995</v>
      </c>
      <c r="HU47" s="29"/>
      <c r="HV47" s="29"/>
      <c r="HW47" s="29"/>
    </row>
    <row r="48" spans="1:231" ht="31.5" x14ac:dyDescent="0.25">
      <c r="A48" s="19"/>
      <c r="B48" s="30" t="s">
        <v>22</v>
      </c>
      <c r="C48" s="33" t="s">
        <v>48</v>
      </c>
      <c r="D48" s="56">
        <v>11875</v>
      </c>
      <c r="E48" s="78"/>
      <c r="F48" s="67">
        <f t="shared" si="20"/>
        <v>11875</v>
      </c>
      <c r="G48" s="78"/>
      <c r="H48" s="67">
        <f t="shared" ref="H48:H52" si="21">F48+G48</f>
        <v>11875</v>
      </c>
      <c r="I48" s="78"/>
      <c r="J48" s="67">
        <f>H48+I48</f>
        <v>11875</v>
      </c>
      <c r="K48" s="67">
        <v>11875</v>
      </c>
      <c r="L48" s="78"/>
      <c r="M48" s="67">
        <v>11875</v>
      </c>
      <c r="N48" s="78"/>
      <c r="O48" s="67">
        <v>11875</v>
      </c>
      <c r="HU48" s="18"/>
      <c r="HV48" s="18"/>
      <c r="HW48" s="18"/>
    </row>
    <row r="49" spans="1:231" ht="31.5" hidden="1" x14ac:dyDescent="0.25">
      <c r="A49" s="19"/>
      <c r="B49" s="36" t="s">
        <v>22</v>
      </c>
      <c r="C49" s="37" t="s">
        <v>49</v>
      </c>
      <c r="D49" s="57"/>
      <c r="E49" s="78"/>
      <c r="F49" s="67">
        <f t="shared" si="20"/>
        <v>0</v>
      </c>
      <c r="G49" s="78"/>
      <c r="H49" s="67">
        <f t="shared" si="21"/>
        <v>0</v>
      </c>
      <c r="I49" s="78"/>
      <c r="J49" s="67">
        <f>N49+I49</f>
        <v>0</v>
      </c>
      <c r="K49" s="68"/>
      <c r="L49" s="78"/>
      <c r="M49" s="67"/>
      <c r="N49" s="78"/>
      <c r="O49" s="67"/>
      <c r="HU49" s="18"/>
      <c r="HV49" s="18"/>
      <c r="HW49" s="18"/>
    </row>
    <row r="50" spans="1:231" s="4" customFormat="1" ht="31.5" hidden="1" x14ac:dyDescent="0.25">
      <c r="A50" s="19"/>
      <c r="B50" s="36" t="s">
        <v>22</v>
      </c>
      <c r="C50" s="37" t="s">
        <v>50</v>
      </c>
      <c r="D50" s="57"/>
      <c r="E50" s="78"/>
      <c r="F50" s="67">
        <f t="shared" si="20"/>
        <v>0</v>
      </c>
      <c r="G50" s="78"/>
      <c r="H50" s="67">
        <f t="shared" si="21"/>
        <v>0</v>
      </c>
      <c r="I50" s="78"/>
      <c r="J50" s="67">
        <f>N50+I50</f>
        <v>0</v>
      </c>
      <c r="K50" s="68"/>
      <c r="L50" s="78"/>
      <c r="M50" s="67"/>
      <c r="N50" s="78"/>
      <c r="O50" s="67"/>
    </row>
    <row r="51" spans="1:231" ht="31.5" hidden="1" x14ac:dyDescent="0.25">
      <c r="A51" s="19"/>
      <c r="B51" s="36" t="s">
        <v>22</v>
      </c>
      <c r="C51" s="37" t="s">
        <v>51</v>
      </c>
      <c r="D51" s="57"/>
      <c r="E51" s="77">
        <f>SUM(E52:E61)</f>
        <v>-1.0319999999999996E-2</v>
      </c>
      <c r="F51" s="67">
        <f t="shared" si="20"/>
        <v>-1.0319999999999996E-2</v>
      </c>
      <c r="G51" s="77">
        <f>SUM(G52:G61)</f>
        <v>0</v>
      </c>
      <c r="H51" s="67">
        <f t="shared" si="21"/>
        <v>-1.0319999999999996E-2</v>
      </c>
      <c r="I51" s="77">
        <f>SUM(I52:I61)</f>
        <v>0</v>
      </c>
      <c r="J51" s="67">
        <f>N51+I51</f>
        <v>0</v>
      </c>
      <c r="K51" s="68"/>
      <c r="L51" s="77">
        <f>SUM(L52:L61)</f>
        <v>8.0860000000000001E-2</v>
      </c>
      <c r="M51" s="67"/>
      <c r="N51" s="77">
        <f>SUM(N52:N61)</f>
        <v>0</v>
      </c>
      <c r="O51" s="67"/>
      <c r="HU51" s="18"/>
      <c r="HV51" s="18"/>
      <c r="HW51" s="18"/>
    </row>
    <row r="52" spans="1:231" ht="31.5" hidden="1" x14ac:dyDescent="0.25">
      <c r="A52" s="19"/>
      <c r="B52" s="36" t="s">
        <v>22</v>
      </c>
      <c r="C52" s="37" t="s">
        <v>52</v>
      </c>
      <c r="D52" s="57"/>
      <c r="E52" s="78"/>
      <c r="F52" s="67">
        <f t="shared" si="20"/>
        <v>0</v>
      </c>
      <c r="G52" s="78"/>
      <c r="H52" s="67">
        <f t="shared" si="21"/>
        <v>0</v>
      </c>
      <c r="I52" s="78"/>
      <c r="J52" s="67">
        <f>N52+I52</f>
        <v>0</v>
      </c>
      <c r="K52" s="68"/>
      <c r="L52" s="78"/>
      <c r="M52" s="67"/>
      <c r="N52" s="78"/>
      <c r="O52" s="67"/>
      <c r="HU52" s="18"/>
      <c r="HV52" s="18"/>
      <c r="HW52" s="18"/>
    </row>
    <row r="53" spans="1:231" s="28" customFormat="1" ht="30" customHeight="1" x14ac:dyDescent="0.25">
      <c r="A53" s="26">
        <v>919</v>
      </c>
      <c r="B53" s="22" t="s">
        <v>21</v>
      </c>
      <c r="C53" s="23"/>
      <c r="D53" s="52">
        <f t="shared" ref="D53:M53" si="22">SUM(D54:D57)</f>
        <v>762.5</v>
      </c>
      <c r="E53" s="78">
        <f t="shared" si="22"/>
        <v>-5.1599999999999979E-3</v>
      </c>
      <c r="F53" s="62">
        <f t="shared" si="22"/>
        <v>762.49483999999995</v>
      </c>
      <c r="G53" s="78">
        <f t="shared" ref="G53:H53" si="23">SUM(G54:G57)</f>
        <v>0</v>
      </c>
      <c r="H53" s="62">
        <f t="shared" si="23"/>
        <v>762.49483999999995</v>
      </c>
      <c r="I53" s="78">
        <f>SUM(I54:I57)</f>
        <v>0</v>
      </c>
      <c r="J53" s="62">
        <f>SUM(J54:J57)</f>
        <v>762.49483999999995</v>
      </c>
      <c r="K53" s="62">
        <f t="shared" si="22"/>
        <v>1608.1999999999998</v>
      </c>
      <c r="L53" s="78">
        <f t="shared" si="22"/>
        <v>4.0430000000000001E-2</v>
      </c>
      <c r="M53" s="62">
        <f t="shared" si="22"/>
        <v>1608.2404299999998</v>
      </c>
      <c r="N53" s="78">
        <f t="shared" ref="N53:O53" si="24">SUM(N54:N57)</f>
        <v>0</v>
      </c>
      <c r="O53" s="62">
        <f t="shared" si="24"/>
        <v>1608.2404299999998</v>
      </c>
      <c r="HU53" s="29"/>
      <c r="HV53" s="29"/>
      <c r="HW53" s="29"/>
    </row>
    <row r="54" spans="1:231" ht="19.5" x14ac:dyDescent="0.25">
      <c r="A54" s="19"/>
      <c r="B54" s="30" t="s">
        <v>53</v>
      </c>
      <c r="C54" s="25" t="s">
        <v>54</v>
      </c>
      <c r="D54" s="53">
        <v>715.5</v>
      </c>
      <c r="E54" s="78">
        <v>-4.5159999999999999E-2</v>
      </c>
      <c r="F54" s="67">
        <f t="shared" si="20"/>
        <v>715.45483999999999</v>
      </c>
      <c r="G54" s="78"/>
      <c r="H54" s="67">
        <f t="shared" ref="H54:H57" si="25">F54+G54</f>
        <v>715.45483999999999</v>
      </c>
      <c r="I54" s="78"/>
      <c r="J54" s="67">
        <f>H54+I54</f>
        <v>715.45483999999999</v>
      </c>
      <c r="K54" s="69">
        <v>1158.0999999999999</v>
      </c>
      <c r="L54" s="78">
        <v>4.0430000000000001E-2</v>
      </c>
      <c r="M54" s="67">
        <f>K54+L54</f>
        <v>1158.1404299999999</v>
      </c>
      <c r="N54" s="78"/>
      <c r="O54" s="67">
        <f>M54+N54</f>
        <v>1158.1404299999999</v>
      </c>
      <c r="HU54" s="18"/>
      <c r="HV54" s="18"/>
      <c r="HW54" s="18"/>
    </row>
    <row r="55" spans="1:231" ht="47.25" x14ac:dyDescent="0.25">
      <c r="A55" s="19"/>
      <c r="B55" s="38" t="s">
        <v>53</v>
      </c>
      <c r="C55" s="33" t="s">
        <v>55</v>
      </c>
      <c r="D55" s="56">
        <v>47</v>
      </c>
      <c r="E55" s="78">
        <v>0.04</v>
      </c>
      <c r="F55" s="67">
        <f t="shared" si="20"/>
        <v>47.04</v>
      </c>
      <c r="G55" s="78"/>
      <c r="H55" s="67">
        <f t="shared" si="25"/>
        <v>47.04</v>
      </c>
      <c r="I55" s="78"/>
      <c r="J55" s="67">
        <f>H55+I55</f>
        <v>47.04</v>
      </c>
      <c r="K55" s="67">
        <v>39.200000000000003</v>
      </c>
      <c r="L55" s="78"/>
      <c r="M55" s="67">
        <v>39.200000000000003</v>
      </c>
      <c r="N55" s="78"/>
      <c r="O55" s="67">
        <v>39.200000000000003</v>
      </c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  <c r="EK55" s="4"/>
      <c r="EL55" s="4"/>
      <c r="EM55" s="4"/>
      <c r="EN55" s="4"/>
      <c r="EO55" s="4"/>
      <c r="EP55" s="4"/>
      <c r="EQ55" s="4"/>
      <c r="ER55" s="4"/>
      <c r="ES55" s="4"/>
      <c r="ET55" s="4"/>
      <c r="EU55" s="4"/>
      <c r="EV55" s="4"/>
      <c r="EW55" s="4"/>
      <c r="EX55" s="4"/>
      <c r="EY55" s="4"/>
      <c r="EZ55" s="4"/>
      <c r="FA55" s="4"/>
      <c r="FB55" s="4"/>
      <c r="FC55" s="4"/>
      <c r="FD55" s="4"/>
      <c r="FE55" s="4"/>
      <c r="FF55" s="4"/>
      <c r="FG55" s="4"/>
      <c r="FH55" s="4"/>
      <c r="FI55" s="4"/>
      <c r="FJ55" s="4"/>
      <c r="FK55" s="4"/>
      <c r="FL55" s="4"/>
      <c r="FM55" s="4"/>
      <c r="FN55" s="4"/>
      <c r="FO55" s="4"/>
      <c r="FP55" s="4"/>
      <c r="FQ55" s="4"/>
      <c r="FR55" s="4"/>
      <c r="FS55" s="4"/>
      <c r="FT55" s="4"/>
      <c r="FU55" s="4"/>
      <c r="FV55" s="4"/>
      <c r="FW55" s="4"/>
      <c r="FX55" s="4"/>
      <c r="FY55" s="4"/>
      <c r="FZ55" s="4"/>
      <c r="GA55" s="4"/>
      <c r="GB55" s="4"/>
      <c r="GC55" s="4"/>
      <c r="GD55" s="4"/>
      <c r="GE55" s="4"/>
      <c r="GF55" s="4"/>
      <c r="GG55" s="4"/>
      <c r="GH55" s="4"/>
      <c r="GI55" s="4"/>
      <c r="GJ55" s="4"/>
      <c r="GK55" s="4"/>
      <c r="GL55" s="4"/>
      <c r="GM55" s="4"/>
      <c r="GN55" s="4"/>
      <c r="GO55" s="4"/>
      <c r="GP55" s="4"/>
      <c r="GQ55" s="4"/>
      <c r="GR55" s="4"/>
      <c r="GS55" s="4"/>
      <c r="GT55" s="4"/>
      <c r="GU55" s="4"/>
      <c r="GV55" s="4"/>
      <c r="GW55" s="4"/>
      <c r="GX55" s="4"/>
      <c r="GY55" s="4"/>
      <c r="GZ55" s="4"/>
      <c r="HA55" s="4"/>
      <c r="HB55" s="4"/>
      <c r="HC55" s="4"/>
      <c r="HD55" s="4"/>
      <c r="HE55" s="4"/>
      <c r="HF55" s="4"/>
      <c r="HG55" s="4"/>
      <c r="HH55" s="4"/>
      <c r="HI55" s="4"/>
      <c r="HJ55" s="4"/>
      <c r="HK55" s="4"/>
      <c r="HL55" s="4"/>
      <c r="HM55" s="4"/>
      <c r="HN55" s="4"/>
      <c r="HO55" s="4"/>
      <c r="HP55" s="4"/>
      <c r="HQ55" s="4"/>
      <c r="HR55" s="4"/>
      <c r="HS55" s="4"/>
      <c r="HT55" s="4"/>
      <c r="HU55" s="18"/>
      <c r="HV55" s="18"/>
      <c r="HW55" s="18"/>
    </row>
    <row r="56" spans="1:231" ht="19.5" hidden="1" x14ac:dyDescent="0.25">
      <c r="A56" s="19"/>
      <c r="B56" s="31" t="s">
        <v>56</v>
      </c>
      <c r="C56" s="32" t="s">
        <v>57</v>
      </c>
      <c r="D56" s="57"/>
      <c r="E56" s="78"/>
      <c r="F56" s="67">
        <f t="shared" si="20"/>
        <v>0</v>
      </c>
      <c r="G56" s="78"/>
      <c r="H56" s="67">
        <f t="shared" si="25"/>
        <v>0</v>
      </c>
      <c r="I56" s="78"/>
      <c r="J56" s="67">
        <f>H56+I56</f>
        <v>0</v>
      </c>
      <c r="K56" s="68"/>
      <c r="L56" s="78"/>
      <c r="M56" s="67"/>
      <c r="N56" s="78"/>
      <c r="O56" s="67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  <c r="EK56" s="4"/>
      <c r="EL56" s="4"/>
      <c r="EM56" s="4"/>
      <c r="EN56" s="4"/>
      <c r="EO56" s="4"/>
      <c r="EP56" s="4"/>
      <c r="EQ56" s="4"/>
      <c r="ER56" s="4"/>
      <c r="ES56" s="4"/>
      <c r="ET56" s="4"/>
      <c r="EU56" s="4"/>
      <c r="EV56" s="4"/>
      <c r="EW56" s="4"/>
      <c r="EX56" s="4"/>
      <c r="EY56" s="4"/>
      <c r="EZ56" s="4"/>
      <c r="FA56" s="4"/>
      <c r="FB56" s="4"/>
      <c r="FC56" s="4"/>
      <c r="FD56" s="4"/>
      <c r="FE56" s="4"/>
      <c r="FF56" s="4"/>
      <c r="FG56" s="4"/>
      <c r="FH56" s="4"/>
      <c r="FI56" s="4"/>
      <c r="FJ56" s="4"/>
      <c r="FK56" s="4"/>
      <c r="FL56" s="4"/>
      <c r="FM56" s="4"/>
      <c r="FN56" s="4"/>
      <c r="FO56" s="4"/>
      <c r="FP56" s="4"/>
      <c r="FQ56" s="4"/>
      <c r="FR56" s="4"/>
      <c r="FS56" s="4"/>
      <c r="FT56" s="4"/>
      <c r="FU56" s="4"/>
      <c r="FV56" s="4"/>
      <c r="FW56" s="4"/>
      <c r="FX56" s="4"/>
      <c r="FY56" s="4"/>
      <c r="FZ56" s="4"/>
      <c r="GA56" s="4"/>
      <c r="GB56" s="4"/>
      <c r="GC56" s="4"/>
      <c r="GD56" s="4"/>
      <c r="GE56" s="4"/>
      <c r="GF56" s="4"/>
      <c r="GG56" s="4"/>
      <c r="GH56" s="4"/>
      <c r="GI56" s="4"/>
      <c r="GJ56" s="4"/>
      <c r="GK56" s="4"/>
      <c r="GL56" s="4"/>
      <c r="GM56" s="4"/>
      <c r="GN56" s="4"/>
      <c r="GO56" s="4"/>
      <c r="GP56" s="4"/>
      <c r="GQ56" s="4"/>
      <c r="GR56" s="4"/>
      <c r="GS56" s="4"/>
      <c r="GT56" s="4"/>
      <c r="GU56" s="4"/>
      <c r="GV56" s="4"/>
      <c r="GW56" s="4"/>
      <c r="GX56" s="4"/>
      <c r="GY56" s="4"/>
      <c r="GZ56" s="4"/>
      <c r="HA56" s="4"/>
      <c r="HB56" s="4"/>
      <c r="HC56" s="4"/>
      <c r="HD56" s="4"/>
      <c r="HE56" s="4"/>
      <c r="HF56" s="4"/>
      <c r="HG56" s="4"/>
      <c r="HH56" s="4"/>
      <c r="HI56" s="4"/>
      <c r="HJ56" s="4"/>
      <c r="HK56" s="4"/>
      <c r="HL56" s="4"/>
      <c r="HM56" s="4"/>
      <c r="HN56" s="4"/>
      <c r="HO56" s="4"/>
      <c r="HP56" s="4"/>
      <c r="HQ56" s="4"/>
      <c r="HR56" s="4"/>
      <c r="HS56" s="4"/>
      <c r="HT56" s="4"/>
      <c r="HU56" s="18"/>
      <c r="HV56" s="18"/>
      <c r="HW56" s="18"/>
    </row>
    <row r="57" spans="1:231" ht="19.5" x14ac:dyDescent="0.25">
      <c r="A57" s="19"/>
      <c r="B57" s="47" t="s">
        <v>22</v>
      </c>
      <c r="C57" s="48" t="s">
        <v>102</v>
      </c>
      <c r="D57" s="56"/>
      <c r="E57" s="80"/>
      <c r="F57" s="67">
        <f t="shared" si="20"/>
        <v>0</v>
      </c>
      <c r="G57" s="80"/>
      <c r="H57" s="67">
        <f t="shared" si="25"/>
        <v>0</v>
      </c>
      <c r="I57" s="80"/>
      <c r="J57" s="67">
        <f>H57+I57</f>
        <v>0</v>
      </c>
      <c r="K57" s="67">
        <v>410.9</v>
      </c>
      <c r="L57" s="80"/>
      <c r="M57" s="67">
        <v>410.9</v>
      </c>
      <c r="N57" s="80"/>
      <c r="O57" s="67">
        <v>410.9</v>
      </c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  <c r="EK57" s="4"/>
      <c r="EL57" s="4"/>
      <c r="EM57" s="4"/>
      <c r="EN57" s="4"/>
      <c r="EO57" s="4"/>
      <c r="EP57" s="4"/>
      <c r="EQ57" s="4"/>
      <c r="ER57" s="4"/>
      <c r="ES57" s="4"/>
      <c r="ET57" s="4"/>
      <c r="EU57" s="4"/>
      <c r="EV57" s="4"/>
      <c r="EW57" s="4"/>
      <c r="EX57" s="4"/>
      <c r="EY57" s="4"/>
      <c r="EZ57" s="4"/>
      <c r="FA57" s="4"/>
      <c r="FB57" s="4"/>
      <c r="FC57" s="4"/>
      <c r="FD57" s="4"/>
      <c r="FE57" s="4"/>
      <c r="FF57" s="4"/>
      <c r="FG57" s="4"/>
      <c r="FH57" s="4"/>
      <c r="FI57" s="4"/>
      <c r="FJ57" s="4"/>
      <c r="FK57" s="4"/>
      <c r="FL57" s="4"/>
      <c r="FM57" s="4"/>
      <c r="FN57" s="4"/>
      <c r="FO57" s="4"/>
      <c r="FP57" s="4"/>
      <c r="FQ57" s="4"/>
      <c r="FR57" s="4"/>
      <c r="FS57" s="4"/>
      <c r="FT57" s="4"/>
      <c r="FU57" s="4"/>
      <c r="FV57" s="4"/>
      <c r="FW57" s="4"/>
      <c r="FX57" s="4"/>
      <c r="FY57" s="4"/>
      <c r="FZ57" s="4"/>
      <c r="GA57" s="4"/>
      <c r="GB57" s="4"/>
      <c r="GC57" s="4"/>
      <c r="GD57" s="4"/>
      <c r="GE57" s="4"/>
      <c r="GF57" s="4"/>
      <c r="GG57" s="4"/>
      <c r="GH57" s="4"/>
      <c r="GI57" s="4"/>
      <c r="GJ57" s="4"/>
      <c r="GK57" s="4"/>
      <c r="GL57" s="4"/>
      <c r="GM57" s="4"/>
      <c r="GN57" s="4"/>
      <c r="GO57" s="4"/>
      <c r="GP57" s="4"/>
      <c r="GQ57" s="4"/>
      <c r="GR57" s="4"/>
      <c r="GS57" s="4"/>
      <c r="GT57" s="4"/>
      <c r="GU57" s="4"/>
      <c r="GV57" s="4"/>
      <c r="GW57" s="4"/>
      <c r="GX57" s="4"/>
      <c r="GY57" s="4"/>
      <c r="GZ57" s="4"/>
      <c r="HA57" s="4"/>
      <c r="HB57" s="4"/>
      <c r="HC57" s="4"/>
      <c r="HD57" s="4"/>
      <c r="HE57" s="4"/>
      <c r="HF57" s="4"/>
      <c r="HG57" s="4"/>
      <c r="HH57" s="4"/>
      <c r="HI57" s="4"/>
      <c r="HJ57" s="4"/>
      <c r="HK57" s="4"/>
      <c r="HL57" s="4"/>
      <c r="HM57" s="4"/>
      <c r="HN57" s="4"/>
      <c r="HO57" s="4"/>
      <c r="HP57" s="4"/>
      <c r="HQ57" s="4"/>
      <c r="HR57" s="4"/>
      <c r="HS57" s="4"/>
      <c r="HT57" s="4"/>
      <c r="HU57" s="18"/>
      <c r="HV57" s="18"/>
      <c r="HW57" s="18"/>
    </row>
    <row r="58" spans="1:231" s="28" customFormat="1" ht="30" customHeight="1" x14ac:dyDescent="0.25">
      <c r="A58" s="26">
        <v>923</v>
      </c>
      <c r="B58" s="22" t="s">
        <v>21</v>
      </c>
      <c r="C58" s="23"/>
      <c r="D58" s="52">
        <f>D59</f>
        <v>160810</v>
      </c>
      <c r="E58" s="78"/>
      <c r="F58" s="62">
        <f>F59</f>
        <v>160810</v>
      </c>
      <c r="G58" s="78"/>
      <c r="H58" s="62">
        <f>H59</f>
        <v>160810</v>
      </c>
      <c r="I58" s="78"/>
      <c r="J58" s="62">
        <f>J59</f>
        <v>160810</v>
      </c>
      <c r="K58" s="62">
        <f>K59</f>
        <v>160810</v>
      </c>
      <c r="L58" s="78"/>
      <c r="M58" s="62">
        <f>M59</f>
        <v>160810</v>
      </c>
      <c r="N58" s="78"/>
      <c r="O58" s="62">
        <f>O59</f>
        <v>160810</v>
      </c>
      <c r="HU58" s="29"/>
      <c r="HV58" s="29"/>
      <c r="HW58" s="29"/>
    </row>
    <row r="59" spans="1:231" ht="31.5" x14ac:dyDescent="0.25">
      <c r="A59" s="19"/>
      <c r="B59" s="30" t="s">
        <v>22</v>
      </c>
      <c r="C59" s="25" t="s">
        <v>58</v>
      </c>
      <c r="D59" s="53">
        <v>160810</v>
      </c>
      <c r="E59" s="78"/>
      <c r="F59" s="67">
        <f t="shared" si="20"/>
        <v>160810</v>
      </c>
      <c r="G59" s="78"/>
      <c r="H59" s="67">
        <f t="shared" ref="H59" si="26">F59+G59</f>
        <v>160810</v>
      </c>
      <c r="I59" s="78"/>
      <c r="J59" s="67">
        <f>H59+I59</f>
        <v>160810</v>
      </c>
      <c r="K59" s="69">
        <v>160810</v>
      </c>
      <c r="L59" s="78"/>
      <c r="M59" s="67">
        <v>160810</v>
      </c>
      <c r="N59" s="78"/>
      <c r="O59" s="67">
        <v>160810</v>
      </c>
      <c r="HU59" s="18"/>
      <c r="HV59" s="18"/>
      <c r="HW59" s="18"/>
    </row>
    <row r="60" spans="1:231" s="28" customFormat="1" ht="30" customHeight="1" x14ac:dyDescent="0.25">
      <c r="A60" s="26">
        <v>924</v>
      </c>
      <c r="B60" s="22" t="s">
        <v>21</v>
      </c>
      <c r="C60" s="23"/>
      <c r="D60" s="52">
        <f>SUM(D61:D62)</f>
        <v>19270.400000000001</v>
      </c>
      <c r="E60" s="78">
        <f>E62</f>
        <v>0</v>
      </c>
      <c r="F60" s="62">
        <f>SUM(F61:F62)</f>
        <v>19270.400000000001</v>
      </c>
      <c r="G60" s="78">
        <f>G62</f>
        <v>0</v>
      </c>
      <c r="H60" s="62">
        <f>SUM(H61:H62)</f>
        <v>19270.400000000001</v>
      </c>
      <c r="I60" s="78">
        <f>I62</f>
        <v>0</v>
      </c>
      <c r="J60" s="62">
        <f>SUM(J61:J62)</f>
        <v>19270.400000000001</v>
      </c>
      <c r="K60" s="62">
        <f>SUM(K61:K62)</f>
        <v>19270.400000000001</v>
      </c>
      <c r="L60" s="78">
        <f>L62</f>
        <v>0</v>
      </c>
      <c r="M60" s="62">
        <f>SUM(M61:M62)</f>
        <v>19270.400000000001</v>
      </c>
      <c r="N60" s="78">
        <f>N62</f>
        <v>0</v>
      </c>
      <c r="O60" s="62">
        <f>SUM(O61:O62)</f>
        <v>19270.400000000001</v>
      </c>
      <c r="HU60" s="29"/>
      <c r="HV60" s="29"/>
      <c r="HW60" s="29"/>
    </row>
    <row r="61" spans="1:231" ht="19.5" hidden="1" x14ac:dyDescent="0.25">
      <c r="A61" s="19"/>
      <c r="B61" s="36" t="s">
        <v>22</v>
      </c>
      <c r="C61" s="37" t="s">
        <v>59</v>
      </c>
      <c r="D61" s="57"/>
      <c r="E61" s="78"/>
      <c r="F61" s="67"/>
      <c r="G61" s="78"/>
      <c r="H61" s="67"/>
      <c r="I61" s="78"/>
      <c r="J61" s="67"/>
      <c r="K61" s="68"/>
      <c r="L61" s="78"/>
      <c r="M61" s="67"/>
      <c r="N61" s="78"/>
      <c r="O61" s="67"/>
    </row>
    <row r="62" spans="1:231" ht="31.5" x14ac:dyDescent="0.25">
      <c r="A62" s="19"/>
      <c r="B62" s="38" t="s">
        <v>22</v>
      </c>
      <c r="C62" s="33" t="s">
        <v>60</v>
      </c>
      <c r="D62" s="56">
        <v>19270.400000000001</v>
      </c>
      <c r="E62" s="77"/>
      <c r="F62" s="67">
        <f t="shared" ref="F62" si="27">D62+E62</f>
        <v>19270.400000000001</v>
      </c>
      <c r="G62" s="77"/>
      <c r="H62" s="67">
        <f t="shared" ref="H62" si="28">F62+G62</f>
        <v>19270.400000000001</v>
      </c>
      <c r="I62" s="77"/>
      <c r="J62" s="67">
        <f>H62+I62</f>
        <v>19270.400000000001</v>
      </c>
      <c r="K62" s="67">
        <v>19270.400000000001</v>
      </c>
      <c r="L62" s="77"/>
      <c r="M62" s="67">
        <v>19270.400000000001</v>
      </c>
      <c r="N62" s="77"/>
      <c r="O62" s="67">
        <v>19270.400000000001</v>
      </c>
      <c r="HV62" s="18"/>
      <c r="HW62" s="18"/>
    </row>
    <row r="63" spans="1:231" ht="20.25" customHeight="1" x14ac:dyDescent="0.25">
      <c r="A63" s="19"/>
      <c r="B63" s="22" t="s">
        <v>61</v>
      </c>
      <c r="C63" s="23" t="s">
        <v>62</v>
      </c>
      <c r="D63" s="58">
        <f>SUM(D94,D90,D80,D64,D78,D92)</f>
        <v>587893.80000000028</v>
      </c>
      <c r="E63" s="78">
        <f>SUM(E64+E78+E80+E90+E92+E94)</f>
        <v>-864.72171000000003</v>
      </c>
      <c r="F63" s="65">
        <f>SUM(F94,F90,F80,F64,F78,F92)</f>
        <v>587029.07829000021</v>
      </c>
      <c r="G63" s="78">
        <f>SUM(G64+G78+G80+G90+G92+G94)</f>
        <v>-6.0000000000000008E-5</v>
      </c>
      <c r="H63" s="65">
        <f>SUM(H94,H90,H80,H64,H78,H92)</f>
        <v>587029.07823000022</v>
      </c>
      <c r="I63" s="78">
        <f>SUM(I64+I78+I80+I90+I92+I94)</f>
        <v>0</v>
      </c>
      <c r="J63" s="65">
        <f>SUM(J94,J90,J80,J64,J78,J92)</f>
        <v>587029.07823000022</v>
      </c>
      <c r="K63" s="65">
        <f>SUM(K94,K90,K80,K64,K78,K92)</f>
        <v>585381.40000000014</v>
      </c>
      <c r="L63" s="78">
        <f>SUM(L64+L78+L80+L90+L92+L94)</f>
        <v>-864.72171000000003</v>
      </c>
      <c r="M63" s="65">
        <f>SUM(M94,M90,M80,M64,M78,M92)</f>
        <v>584516.67829000007</v>
      </c>
      <c r="N63" s="78">
        <f>SUM(N64+N78+N80+N90+N92+N94)</f>
        <v>-6.0000000000000008E-5</v>
      </c>
      <c r="O63" s="65">
        <f>SUM(O94,O90,O80,O64,O78,O92)</f>
        <v>584516.67823000008</v>
      </c>
      <c r="HU63" s="18"/>
      <c r="HV63" s="18"/>
      <c r="HW63" s="18"/>
    </row>
    <row r="64" spans="1:231" s="28" customFormat="1" ht="30" customHeight="1" x14ac:dyDescent="0.25">
      <c r="A64" s="26">
        <v>912</v>
      </c>
      <c r="B64" s="22" t="s">
        <v>21</v>
      </c>
      <c r="C64" s="23"/>
      <c r="D64" s="52">
        <f t="shared" ref="D64:M64" si="29">SUM(D65:D77)</f>
        <v>13514.5</v>
      </c>
      <c r="E64" s="77">
        <f>SUM(E65:E77)</f>
        <v>0</v>
      </c>
      <c r="F64" s="62">
        <f t="shared" si="29"/>
        <v>13514.5</v>
      </c>
      <c r="G64" s="77">
        <f>SUM(G65:G77)</f>
        <v>0</v>
      </c>
      <c r="H64" s="62">
        <f t="shared" ref="H64" si="30">SUM(H65:H77)</f>
        <v>13514.5</v>
      </c>
      <c r="I64" s="77">
        <f>SUM(I65:I77)</f>
        <v>0</v>
      </c>
      <c r="J64" s="62">
        <f t="shared" ref="J64" si="31">SUM(J65:J77)</f>
        <v>13514.5</v>
      </c>
      <c r="K64" s="62">
        <f t="shared" si="29"/>
        <v>10996.199999999999</v>
      </c>
      <c r="L64" s="77">
        <f t="shared" si="29"/>
        <v>0</v>
      </c>
      <c r="M64" s="62">
        <f t="shared" si="29"/>
        <v>10996.199999999999</v>
      </c>
      <c r="N64" s="77">
        <f t="shared" ref="N64:O64" si="32">SUM(N65:N77)</f>
        <v>0</v>
      </c>
      <c r="O64" s="62">
        <f t="shared" si="32"/>
        <v>10996.199999999999</v>
      </c>
      <c r="HU64" s="29"/>
      <c r="HV64" s="29"/>
      <c r="HW64" s="29"/>
    </row>
    <row r="65" spans="1:234" ht="24.75" customHeight="1" x14ac:dyDescent="0.25">
      <c r="A65" s="19"/>
      <c r="B65" s="38" t="s">
        <v>63</v>
      </c>
      <c r="C65" s="33" t="s">
        <v>64</v>
      </c>
      <c r="D65" s="59">
        <v>536.79999999999995</v>
      </c>
      <c r="E65" s="78"/>
      <c r="F65" s="67">
        <f t="shared" ref="F65:F95" si="33">D65+E65</f>
        <v>536.79999999999995</v>
      </c>
      <c r="G65" s="78"/>
      <c r="H65" s="67">
        <f t="shared" ref="H65:H77" si="34">F65+G65</f>
        <v>536.79999999999995</v>
      </c>
      <c r="I65" s="78"/>
      <c r="J65" s="67">
        <f t="shared" ref="J65:J77" si="35">H65+I65</f>
        <v>536.79999999999995</v>
      </c>
      <c r="K65" s="70">
        <v>536.79999999999995</v>
      </c>
      <c r="L65" s="78"/>
      <c r="M65" s="70">
        <v>536.79999999999995</v>
      </c>
      <c r="N65" s="78"/>
      <c r="O65" s="70">
        <v>536.79999999999995</v>
      </c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  <c r="DR65" s="4"/>
      <c r="DS65" s="4"/>
      <c r="DT65" s="4"/>
      <c r="DU65" s="4"/>
      <c r="DV65" s="4"/>
      <c r="DW65" s="4"/>
      <c r="DX65" s="4"/>
      <c r="DY65" s="4"/>
      <c r="DZ65" s="4"/>
      <c r="EA65" s="4"/>
      <c r="EB65" s="4"/>
      <c r="EC65" s="4"/>
      <c r="ED65" s="4"/>
      <c r="EE65" s="4"/>
      <c r="EF65" s="4"/>
      <c r="EG65" s="4"/>
      <c r="EH65" s="4"/>
      <c r="EI65" s="4"/>
      <c r="EJ65" s="4"/>
      <c r="EK65" s="4"/>
      <c r="EL65" s="4"/>
      <c r="EM65" s="4"/>
      <c r="EN65" s="4"/>
      <c r="EO65" s="4"/>
      <c r="EP65" s="4"/>
      <c r="EQ65" s="4"/>
      <c r="ER65" s="4"/>
      <c r="ES65" s="4"/>
      <c r="ET65" s="4"/>
      <c r="EU65" s="4"/>
      <c r="EV65" s="4"/>
      <c r="EW65" s="4"/>
      <c r="EX65" s="4"/>
      <c r="EY65" s="4"/>
      <c r="EZ65" s="4"/>
      <c r="FA65" s="4"/>
      <c r="FB65" s="4"/>
      <c r="FC65" s="4"/>
      <c r="FD65" s="4"/>
      <c r="FE65" s="4"/>
      <c r="FF65" s="4"/>
      <c r="FG65" s="4"/>
      <c r="FH65" s="4"/>
      <c r="FI65" s="4"/>
      <c r="FJ65" s="4"/>
      <c r="FK65" s="4"/>
      <c r="FL65" s="4"/>
      <c r="FM65" s="4"/>
      <c r="FN65" s="4"/>
      <c r="FO65" s="4"/>
      <c r="FP65" s="4"/>
      <c r="FQ65" s="4"/>
      <c r="FR65" s="4"/>
      <c r="FS65" s="4"/>
      <c r="FT65" s="4"/>
      <c r="FU65" s="4"/>
      <c r="FV65" s="4"/>
      <c r="FW65" s="4"/>
      <c r="FX65" s="4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18"/>
      <c r="HZ65" s="18"/>
    </row>
    <row r="66" spans="1:234" ht="31.5" x14ac:dyDescent="0.25">
      <c r="A66" s="19"/>
      <c r="B66" s="39" t="s">
        <v>63</v>
      </c>
      <c r="C66" s="33" t="s">
        <v>65</v>
      </c>
      <c r="D66" s="59">
        <v>1101.5</v>
      </c>
      <c r="E66" s="78"/>
      <c r="F66" s="67">
        <f t="shared" si="33"/>
        <v>1101.5</v>
      </c>
      <c r="G66" s="78"/>
      <c r="H66" s="67">
        <f t="shared" si="34"/>
        <v>1101.5</v>
      </c>
      <c r="I66" s="78"/>
      <c r="J66" s="67">
        <f t="shared" si="35"/>
        <v>1101.5</v>
      </c>
      <c r="K66" s="70">
        <v>1101.5</v>
      </c>
      <c r="L66" s="78"/>
      <c r="M66" s="70">
        <v>1101.5</v>
      </c>
      <c r="N66" s="78"/>
      <c r="O66" s="70">
        <v>1101.5</v>
      </c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  <c r="EK66" s="4"/>
      <c r="EL66" s="4"/>
      <c r="EM66" s="4"/>
      <c r="EN66" s="4"/>
      <c r="EO66" s="4"/>
      <c r="EP66" s="4"/>
      <c r="EQ66" s="4"/>
      <c r="ER66" s="4"/>
      <c r="ES66" s="4"/>
      <c r="ET66" s="4"/>
      <c r="EU66" s="4"/>
      <c r="EV66" s="4"/>
      <c r="EW66" s="4"/>
      <c r="EX66" s="4"/>
      <c r="EY66" s="4"/>
      <c r="EZ66" s="4"/>
      <c r="FA66" s="4"/>
      <c r="FB66" s="4"/>
      <c r="FC66" s="4"/>
      <c r="FD66" s="4"/>
      <c r="FE66" s="4"/>
      <c r="FF66" s="4"/>
      <c r="FG66" s="4"/>
      <c r="FH66" s="4"/>
      <c r="FI66" s="4"/>
      <c r="FJ66" s="4"/>
      <c r="FK66" s="4"/>
      <c r="FL66" s="4"/>
      <c r="FM66" s="4"/>
      <c r="FN66" s="4"/>
      <c r="FO66" s="4"/>
      <c r="FP66" s="4"/>
      <c r="FQ66" s="4"/>
      <c r="FR66" s="4"/>
      <c r="FS66" s="4"/>
      <c r="FT66" s="4"/>
      <c r="FU66" s="4"/>
      <c r="FV66" s="4"/>
      <c r="FW66" s="4"/>
      <c r="FX66" s="4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18"/>
      <c r="HZ66" s="18"/>
    </row>
    <row r="67" spans="1:234" ht="31.5" x14ac:dyDescent="0.25">
      <c r="A67" s="19"/>
      <c r="B67" s="38" t="s">
        <v>63</v>
      </c>
      <c r="C67" s="33" t="s">
        <v>66</v>
      </c>
      <c r="D67" s="59">
        <v>1690.1</v>
      </c>
      <c r="E67" s="78"/>
      <c r="F67" s="67">
        <f t="shared" si="33"/>
        <v>1690.1</v>
      </c>
      <c r="G67" s="78"/>
      <c r="H67" s="67">
        <f t="shared" si="34"/>
        <v>1690.1</v>
      </c>
      <c r="I67" s="78"/>
      <c r="J67" s="67">
        <f t="shared" si="35"/>
        <v>1690.1</v>
      </c>
      <c r="K67" s="70">
        <v>1690.1</v>
      </c>
      <c r="L67" s="78"/>
      <c r="M67" s="70">
        <v>1690.1</v>
      </c>
      <c r="N67" s="78"/>
      <c r="O67" s="70">
        <v>1690.1</v>
      </c>
    </row>
    <row r="68" spans="1:234" ht="26.25" customHeight="1" x14ac:dyDescent="0.25">
      <c r="A68" s="19"/>
      <c r="B68" s="38" t="s">
        <v>63</v>
      </c>
      <c r="C68" s="33" t="s">
        <v>67</v>
      </c>
      <c r="D68" s="59">
        <v>636.29999999999995</v>
      </c>
      <c r="E68" s="77"/>
      <c r="F68" s="67">
        <f t="shared" si="33"/>
        <v>636.29999999999995</v>
      </c>
      <c r="G68" s="77"/>
      <c r="H68" s="67">
        <f t="shared" si="34"/>
        <v>636.29999999999995</v>
      </c>
      <c r="I68" s="77"/>
      <c r="J68" s="67">
        <f t="shared" si="35"/>
        <v>636.29999999999995</v>
      </c>
      <c r="K68" s="70">
        <v>636.29999999999995</v>
      </c>
      <c r="L68" s="77"/>
      <c r="M68" s="70">
        <v>636.29999999999995</v>
      </c>
      <c r="N68" s="77"/>
      <c r="O68" s="70">
        <v>636.29999999999995</v>
      </c>
    </row>
    <row r="69" spans="1:234" ht="31.5" x14ac:dyDescent="0.25">
      <c r="A69" s="19"/>
      <c r="B69" s="38" t="s">
        <v>63</v>
      </c>
      <c r="C69" s="33" t="s">
        <v>68</v>
      </c>
      <c r="D69" s="59">
        <v>2816.8</v>
      </c>
      <c r="E69" s="78"/>
      <c r="F69" s="67">
        <f t="shared" si="33"/>
        <v>2816.8</v>
      </c>
      <c r="G69" s="78"/>
      <c r="H69" s="67">
        <f t="shared" si="34"/>
        <v>2816.8</v>
      </c>
      <c r="I69" s="78"/>
      <c r="J69" s="67">
        <f t="shared" si="35"/>
        <v>2816.8</v>
      </c>
      <c r="K69" s="70">
        <v>2816.8</v>
      </c>
      <c r="L69" s="78"/>
      <c r="M69" s="70">
        <v>2816.8</v>
      </c>
      <c r="N69" s="78"/>
      <c r="O69" s="70">
        <v>2816.8</v>
      </c>
    </row>
    <row r="70" spans="1:234" ht="18.75" customHeight="1" x14ac:dyDescent="0.25">
      <c r="A70" s="19"/>
      <c r="B70" s="38" t="s">
        <v>63</v>
      </c>
      <c r="C70" s="33" t="s">
        <v>69</v>
      </c>
      <c r="D70" s="59">
        <v>2598</v>
      </c>
      <c r="E70" s="77"/>
      <c r="F70" s="67">
        <f t="shared" si="33"/>
        <v>2598</v>
      </c>
      <c r="G70" s="77"/>
      <c r="H70" s="67">
        <f t="shared" si="34"/>
        <v>2598</v>
      </c>
      <c r="I70" s="77"/>
      <c r="J70" s="67">
        <f t="shared" si="35"/>
        <v>2598</v>
      </c>
      <c r="K70" s="70"/>
      <c r="L70" s="77"/>
      <c r="M70" s="70"/>
      <c r="N70" s="77"/>
      <c r="O70" s="70"/>
    </row>
    <row r="71" spans="1:234" ht="19.5" x14ac:dyDescent="0.25">
      <c r="A71" s="19"/>
      <c r="B71" s="38" t="s">
        <v>63</v>
      </c>
      <c r="C71" s="33" t="s">
        <v>70</v>
      </c>
      <c r="D71" s="59">
        <v>3.5</v>
      </c>
      <c r="E71" s="78"/>
      <c r="F71" s="67">
        <f t="shared" si="33"/>
        <v>3.5</v>
      </c>
      <c r="G71" s="78"/>
      <c r="H71" s="67">
        <f t="shared" si="34"/>
        <v>3.5</v>
      </c>
      <c r="I71" s="78"/>
      <c r="J71" s="67">
        <f t="shared" si="35"/>
        <v>3.5</v>
      </c>
      <c r="K71" s="70"/>
      <c r="L71" s="78"/>
      <c r="M71" s="70"/>
      <c r="N71" s="78"/>
      <c r="O71" s="70"/>
    </row>
    <row r="72" spans="1:234" ht="31.5" x14ac:dyDescent="0.25">
      <c r="A72" s="19"/>
      <c r="B72" s="38" t="s">
        <v>63</v>
      </c>
      <c r="C72" s="33" t="s">
        <v>71</v>
      </c>
      <c r="D72" s="59">
        <v>3193.2</v>
      </c>
      <c r="E72" s="78"/>
      <c r="F72" s="67">
        <f t="shared" si="33"/>
        <v>3193.2</v>
      </c>
      <c r="G72" s="78"/>
      <c r="H72" s="67">
        <f t="shared" si="34"/>
        <v>3193.2</v>
      </c>
      <c r="I72" s="78"/>
      <c r="J72" s="67">
        <f t="shared" si="35"/>
        <v>3193.2</v>
      </c>
      <c r="K72" s="70">
        <v>3193.2</v>
      </c>
      <c r="L72" s="78"/>
      <c r="M72" s="70">
        <v>3193.2</v>
      </c>
      <c r="N72" s="78"/>
      <c r="O72" s="70">
        <v>3193.2</v>
      </c>
    </row>
    <row r="73" spans="1:234" ht="31.5" x14ac:dyDescent="0.25">
      <c r="A73" s="19"/>
      <c r="B73" s="38" t="s">
        <v>63</v>
      </c>
      <c r="C73" s="33" t="s">
        <v>72</v>
      </c>
      <c r="D73" s="59">
        <v>47.9</v>
      </c>
      <c r="E73" s="78"/>
      <c r="F73" s="67">
        <f t="shared" si="33"/>
        <v>47.9</v>
      </c>
      <c r="G73" s="78"/>
      <c r="H73" s="67">
        <f t="shared" si="34"/>
        <v>47.9</v>
      </c>
      <c r="I73" s="78"/>
      <c r="J73" s="67">
        <f t="shared" si="35"/>
        <v>47.9</v>
      </c>
      <c r="K73" s="70">
        <v>47.9</v>
      </c>
      <c r="L73" s="78"/>
      <c r="M73" s="70">
        <v>47.9</v>
      </c>
      <c r="N73" s="78"/>
      <c r="O73" s="70">
        <v>47.9</v>
      </c>
    </row>
    <row r="74" spans="1:234" ht="38.25" customHeight="1" x14ac:dyDescent="0.25">
      <c r="A74" s="19"/>
      <c r="B74" s="38" t="s">
        <v>63</v>
      </c>
      <c r="C74" s="33" t="s">
        <v>73</v>
      </c>
      <c r="D74" s="59">
        <v>3.8</v>
      </c>
      <c r="E74" s="77"/>
      <c r="F74" s="67">
        <f t="shared" si="33"/>
        <v>3.8</v>
      </c>
      <c r="G74" s="77"/>
      <c r="H74" s="67">
        <f t="shared" si="34"/>
        <v>3.8</v>
      </c>
      <c r="I74" s="77"/>
      <c r="J74" s="67">
        <f t="shared" si="35"/>
        <v>3.8</v>
      </c>
      <c r="K74" s="70">
        <v>3.8</v>
      </c>
      <c r="L74" s="77"/>
      <c r="M74" s="70">
        <v>3.8</v>
      </c>
      <c r="N74" s="77"/>
      <c r="O74" s="70">
        <v>3.8</v>
      </c>
    </row>
    <row r="75" spans="1:234" ht="38.25" customHeight="1" x14ac:dyDescent="0.25">
      <c r="A75" s="19"/>
      <c r="B75" s="38" t="s">
        <v>63</v>
      </c>
      <c r="C75" s="33" t="s">
        <v>74</v>
      </c>
      <c r="D75" s="59">
        <v>760.4</v>
      </c>
      <c r="E75" s="77"/>
      <c r="F75" s="67">
        <f t="shared" si="33"/>
        <v>760.4</v>
      </c>
      <c r="G75" s="77"/>
      <c r="H75" s="67">
        <f t="shared" si="34"/>
        <v>760.4</v>
      </c>
      <c r="I75" s="77"/>
      <c r="J75" s="67">
        <f t="shared" si="35"/>
        <v>760.4</v>
      </c>
      <c r="K75" s="70">
        <v>760.4</v>
      </c>
      <c r="L75" s="77"/>
      <c r="M75" s="70">
        <v>760.4</v>
      </c>
      <c r="N75" s="77"/>
      <c r="O75" s="70">
        <v>760.4</v>
      </c>
    </row>
    <row r="76" spans="1:234" s="4" customFormat="1" ht="31.5" x14ac:dyDescent="0.25">
      <c r="A76" s="40"/>
      <c r="B76" s="38" t="s">
        <v>63</v>
      </c>
      <c r="C76" s="33" t="s">
        <v>75</v>
      </c>
      <c r="D76" s="59">
        <v>114</v>
      </c>
      <c r="E76" s="81"/>
      <c r="F76" s="67">
        <f t="shared" si="33"/>
        <v>114</v>
      </c>
      <c r="G76" s="81"/>
      <c r="H76" s="67">
        <f t="shared" si="34"/>
        <v>114</v>
      </c>
      <c r="I76" s="81"/>
      <c r="J76" s="67">
        <f t="shared" si="35"/>
        <v>114</v>
      </c>
      <c r="K76" s="70">
        <v>114</v>
      </c>
      <c r="L76" s="81"/>
      <c r="M76" s="70">
        <v>114</v>
      </c>
      <c r="N76" s="81"/>
      <c r="O76" s="70">
        <v>114</v>
      </c>
    </row>
    <row r="77" spans="1:234" s="4" customFormat="1" ht="31.5" x14ac:dyDescent="0.25">
      <c r="A77" s="40"/>
      <c r="B77" s="38" t="s">
        <v>76</v>
      </c>
      <c r="C77" s="33" t="s">
        <v>77</v>
      </c>
      <c r="D77" s="59">
        <v>12.2</v>
      </c>
      <c r="E77" s="81"/>
      <c r="F77" s="67">
        <f t="shared" si="33"/>
        <v>12.2</v>
      </c>
      <c r="G77" s="81"/>
      <c r="H77" s="67">
        <f t="shared" si="34"/>
        <v>12.2</v>
      </c>
      <c r="I77" s="81"/>
      <c r="J77" s="67">
        <f t="shared" si="35"/>
        <v>12.2</v>
      </c>
      <c r="K77" s="70">
        <v>95.4</v>
      </c>
      <c r="L77" s="81"/>
      <c r="M77" s="70">
        <v>95.4</v>
      </c>
      <c r="N77" s="81"/>
      <c r="O77" s="70">
        <v>95.4</v>
      </c>
    </row>
    <row r="78" spans="1:234" s="28" customFormat="1" ht="30" customHeight="1" x14ac:dyDescent="0.25">
      <c r="A78" s="26">
        <v>914</v>
      </c>
      <c r="B78" s="22"/>
      <c r="C78" s="23"/>
      <c r="D78" s="52">
        <f>SUM(D79)</f>
        <v>1800</v>
      </c>
      <c r="E78" s="81"/>
      <c r="F78" s="62">
        <f>SUM(F79)</f>
        <v>1800</v>
      </c>
      <c r="G78" s="81"/>
      <c r="H78" s="62">
        <f>SUM(H79)</f>
        <v>1800</v>
      </c>
      <c r="I78" s="81"/>
      <c r="J78" s="62">
        <f>SUM(J79)</f>
        <v>1800</v>
      </c>
      <c r="K78" s="62">
        <f>SUM(K79)</f>
        <v>1800</v>
      </c>
      <c r="L78" s="81"/>
      <c r="M78" s="62">
        <f>SUM(M79)</f>
        <v>1800</v>
      </c>
      <c r="N78" s="81"/>
      <c r="O78" s="62">
        <f>SUM(O79)</f>
        <v>1800</v>
      </c>
      <c r="HU78" s="29"/>
      <c r="HV78" s="29"/>
      <c r="HW78" s="29"/>
    </row>
    <row r="79" spans="1:234" ht="50.25" customHeight="1" x14ac:dyDescent="0.25">
      <c r="A79" s="19"/>
      <c r="B79" s="38" t="s">
        <v>63</v>
      </c>
      <c r="C79" s="33" t="s">
        <v>78</v>
      </c>
      <c r="D79" s="56">
        <v>1800</v>
      </c>
      <c r="E79" s="81"/>
      <c r="F79" s="67">
        <f t="shared" si="33"/>
        <v>1800</v>
      </c>
      <c r="G79" s="81"/>
      <c r="H79" s="67">
        <f t="shared" ref="H79" si="36">F79+G79</f>
        <v>1800</v>
      </c>
      <c r="I79" s="81"/>
      <c r="J79" s="67">
        <f>H79+I79</f>
        <v>1800</v>
      </c>
      <c r="K79" s="67">
        <v>1800</v>
      </c>
      <c r="L79" s="81"/>
      <c r="M79" s="67">
        <v>1800</v>
      </c>
      <c r="N79" s="81"/>
      <c r="O79" s="67">
        <v>1800</v>
      </c>
    </row>
    <row r="80" spans="1:234" s="28" customFormat="1" ht="30" customHeight="1" x14ac:dyDescent="0.25">
      <c r="A80" s="26">
        <v>915</v>
      </c>
      <c r="B80" s="22" t="s">
        <v>21</v>
      </c>
      <c r="C80" s="23"/>
      <c r="D80" s="52">
        <f t="shared" ref="D80:M80" si="37">SUM(D81:D89)</f>
        <v>570954.70000000019</v>
      </c>
      <c r="E80" s="81">
        <f>SUM(E81:E89)</f>
        <v>-944.04670999999996</v>
      </c>
      <c r="F80" s="62">
        <f t="shared" si="37"/>
        <v>570010.65329000016</v>
      </c>
      <c r="G80" s="81">
        <f>SUM(G81:G89)</f>
        <v>-6.0000000000000008E-5</v>
      </c>
      <c r="H80" s="62">
        <f t="shared" ref="H80" si="38">SUM(H81:H89)</f>
        <v>570010.65323000017</v>
      </c>
      <c r="I80" s="81">
        <f>SUM(I81:I89)</f>
        <v>0</v>
      </c>
      <c r="J80" s="62">
        <f t="shared" ref="J80" si="39">SUM(J81:J89)</f>
        <v>570010.65323000017</v>
      </c>
      <c r="K80" s="62">
        <f t="shared" si="37"/>
        <v>570954.70000000019</v>
      </c>
      <c r="L80" s="81">
        <f>SUM(L81:L89)</f>
        <v>-944.04670999999996</v>
      </c>
      <c r="M80" s="62">
        <f t="shared" si="37"/>
        <v>570010.65329000016</v>
      </c>
      <c r="N80" s="81">
        <f>SUM(N81:N89)</f>
        <v>-6.0000000000000008E-5</v>
      </c>
      <c r="O80" s="62">
        <f t="shared" ref="O80" si="40">SUM(O81:O89)</f>
        <v>570010.65323000017</v>
      </c>
      <c r="HU80" s="29"/>
      <c r="HV80" s="29"/>
      <c r="HW80" s="29"/>
    </row>
    <row r="81" spans="1:234" ht="43.5" customHeight="1" x14ac:dyDescent="0.25">
      <c r="A81" s="19"/>
      <c r="B81" s="38" t="s">
        <v>79</v>
      </c>
      <c r="C81" s="33" t="s">
        <v>80</v>
      </c>
      <c r="D81" s="56">
        <v>7882.5</v>
      </c>
      <c r="E81" s="81"/>
      <c r="F81" s="67">
        <f t="shared" si="33"/>
        <v>7882.5</v>
      </c>
      <c r="G81" s="81"/>
      <c r="H81" s="67">
        <f t="shared" ref="H81:H89" si="41">F81+G81</f>
        <v>7882.5</v>
      </c>
      <c r="I81" s="81"/>
      <c r="J81" s="67">
        <f t="shared" ref="J81:J89" si="42">H81+I81</f>
        <v>7882.5</v>
      </c>
      <c r="K81" s="67">
        <v>7882.5</v>
      </c>
      <c r="L81" s="81"/>
      <c r="M81" s="67">
        <f t="shared" ref="M81:M88" si="43">K81+L81</f>
        <v>7882.5</v>
      </c>
      <c r="N81" s="81"/>
      <c r="O81" s="67">
        <f t="shared" ref="O81:O88" si="44">M81+N81</f>
        <v>7882.5</v>
      </c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  <c r="CA81" s="4"/>
      <c r="CB81" s="4"/>
      <c r="CC81" s="4"/>
      <c r="CD81" s="4"/>
      <c r="CE81" s="4"/>
      <c r="CF81" s="4"/>
      <c r="CG81" s="4"/>
      <c r="CH81" s="4"/>
      <c r="CI81" s="4"/>
      <c r="CJ81" s="4"/>
      <c r="CK81" s="4"/>
      <c r="CL81" s="4"/>
      <c r="CM81" s="4"/>
      <c r="CN81" s="4"/>
      <c r="CO81" s="4"/>
      <c r="CP81" s="4"/>
      <c r="CQ81" s="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  <c r="EQ81" s="4"/>
      <c r="ER81" s="4"/>
      <c r="ES81" s="4"/>
      <c r="ET81" s="4"/>
      <c r="EU81" s="4"/>
      <c r="EV81" s="4"/>
      <c r="EW81" s="4"/>
      <c r="EX81" s="4"/>
      <c r="EY81" s="4"/>
      <c r="EZ81" s="4"/>
      <c r="FA81" s="4"/>
      <c r="FB81" s="4"/>
      <c r="FC81" s="4"/>
      <c r="FD81" s="4"/>
      <c r="FE81" s="4"/>
      <c r="FF81" s="4"/>
      <c r="FG81" s="4"/>
      <c r="FH81" s="4"/>
      <c r="FI81" s="4"/>
      <c r="FJ81" s="4"/>
      <c r="FK81" s="4"/>
      <c r="FL81" s="4"/>
      <c r="FM81" s="4"/>
      <c r="FN81" s="4"/>
      <c r="FO81" s="4"/>
      <c r="FP81" s="4"/>
      <c r="FQ81" s="4"/>
      <c r="FR81" s="4"/>
      <c r="FS81" s="4"/>
      <c r="FT81" s="4"/>
      <c r="FU81" s="4"/>
      <c r="FV81" s="4"/>
      <c r="FW81" s="4"/>
      <c r="FX81" s="4"/>
      <c r="FY81" s="4"/>
      <c r="FZ81" s="4"/>
      <c r="GA81" s="4"/>
      <c r="GB81" s="4"/>
      <c r="GC81" s="4"/>
      <c r="GD81" s="4"/>
      <c r="GE81" s="4"/>
      <c r="GF81" s="4"/>
      <c r="GG81" s="4"/>
      <c r="GH81" s="4"/>
      <c r="GI81" s="4"/>
      <c r="GJ81" s="4"/>
      <c r="GK81" s="4"/>
      <c r="GL81" s="4"/>
      <c r="GM81" s="4"/>
      <c r="GN81" s="4"/>
      <c r="GO81" s="4"/>
      <c r="GP81" s="4"/>
      <c r="GQ81" s="4"/>
      <c r="GR81" s="4"/>
      <c r="GS81" s="4"/>
      <c r="GT81" s="4"/>
      <c r="GU81" s="4"/>
      <c r="GV81" s="4"/>
      <c r="GW81" s="4"/>
      <c r="GX81" s="4"/>
      <c r="GY81" s="4"/>
      <c r="GZ81" s="4"/>
      <c r="HA81" s="4"/>
      <c r="HB81" s="4"/>
      <c r="HC81" s="4"/>
      <c r="HD81" s="4"/>
      <c r="HE81" s="4"/>
      <c r="HF81" s="4"/>
      <c r="HG81" s="4"/>
      <c r="HH81" s="4"/>
      <c r="HI81" s="4"/>
      <c r="HJ81" s="4"/>
      <c r="HK81" s="4"/>
      <c r="HL81" s="4"/>
      <c r="HM81" s="4"/>
      <c r="HN81" s="4"/>
      <c r="HO81" s="4"/>
      <c r="HP81" s="4"/>
      <c r="HQ81" s="4"/>
      <c r="HR81" s="4"/>
      <c r="HS81" s="4"/>
      <c r="HT81" s="4"/>
      <c r="HU81" s="4"/>
      <c r="HV81" s="4"/>
      <c r="HW81" s="4"/>
      <c r="HX81" s="4"/>
      <c r="HY81" s="18"/>
      <c r="HZ81" s="18"/>
    </row>
    <row r="82" spans="1:234" ht="47.25" x14ac:dyDescent="0.25">
      <c r="A82" s="41"/>
      <c r="B82" s="38" t="s">
        <v>63</v>
      </c>
      <c r="C82" s="33" t="s">
        <v>81</v>
      </c>
      <c r="D82" s="56">
        <v>394901.9</v>
      </c>
      <c r="E82" s="81"/>
      <c r="F82" s="67">
        <f t="shared" si="33"/>
        <v>394901.9</v>
      </c>
      <c r="G82" s="81"/>
      <c r="H82" s="67">
        <f t="shared" si="41"/>
        <v>394901.9</v>
      </c>
      <c r="I82" s="81"/>
      <c r="J82" s="67">
        <f t="shared" si="42"/>
        <v>394901.9</v>
      </c>
      <c r="K82" s="67">
        <v>394901.9</v>
      </c>
      <c r="L82" s="81"/>
      <c r="M82" s="67">
        <f t="shared" si="43"/>
        <v>394901.9</v>
      </c>
      <c r="N82" s="81"/>
      <c r="O82" s="67">
        <f t="shared" si="44"/>
        <v>394901.9</v>
      </c>
    </row>
    <row r="83" spans="1:234" ht="18.75" customHeight="1" x14ac:dyDescent="0.25">
      <c r="A83" s="19"/>
      <c r="B83" s="38" t="s">
        <v>63</v>
      </c>
      <c r="C83" s="33" t="s">
        <v>82</v>
      </c>
      <c r="D83" s="56">
        <v>150242.70000000001</v>
      </c>
      <c r="E83" s="81"/>
      <c r="F83" s="67">
        <f t="shared" si="33"/>
        <v>150242.70000000001</v>
      </c>
      <c r="G83" s="81"/>
      <c r="H83" s="67">
        <f t="shared" si="41"/>
        <v>150242.70000000001</v>
      </c>
      <c r="I83" s="81"/>
      <c r="J83" s="67">
        <f t="shared" si="42"/>
        <v>150242.70000000001</v>
      </c>
      <c r="K83" s="67">
        <v>150242.70000000001</v>
      </c>
      <c r="L83" s="81"/>
      <c r="M83" s="67">
        <f t="shared" si="43"/>
        <v>150242.70000000001</v>
      </c>
      <c r="N83" s="81"/>
      <c r="O83" s="67">
        <f t="shared" si="44"/>
        <v>150242.70000000001</v>
      </c>
    </row>
    <row r="84" spans="1:234" ht="47.25" x14ac:dyDescent="0.25">
      <c r="A84" s="19"/>
      <c r="B84" s="38" t="s">
        <v>63</v>
      </c>
      <c r="C84" s="33" t="s">
        <v>83</v>
      </c>
      <c r="D84" s="56">
        <v>119.4</v>
      </c>
      <c r="E84" s="81"/>
      <c r="F84" s="67">
        <f t="shared" si="33"/>
        <v>119.4</v>
      </c>
      <c r="G84" s="81"/>
      <c r="H84" s="67">
        <f t="shared" si="41"/>
        <v>119.4</v>
      </c>
      <c r="I84" s="81"/>
      <c r="J84" s="67">
        <f t="shared" si="42"/>
        <v>119.4</v>
      </c>
      <c r="K84" s="67">
        <v>119.4</v>
      </c>
      <c r="L84" s="81"/>
      <c r="M84" s="67">
        <f t="shared" si="43"/>
        <v>119.4</v>
      </c>
      <c r="N84" s="81"/>
      <c r="O84" s="67">
        <f t="shared" si="44"/>
        <v>119.4</v>
      </c>
    </row>
    <row r="85" spans="1:234" ht="63" customHeight="1" x14ac:dyDescent="0.25">
      <c r="A85" s="19"/>
      <c r="B85" s="38" t="s">
        <v>63</v>
      </c>
      <c r="C85" s="33" t="s">
        <v>84</v>
      </c>
      <c r="D85" s="56">
        <v>8900</v>
      </c>
      <c r="E85" s="81"/>
      <c r="F85" s="67">
        <f t="shared" si="33"/>
        <v>8900</v>
      </c>
      <c r="G85" s="81"/>
      <c r="H85" s="67">
        <f t="shared" si="41"/>
        <v>8900</v>
      </c>
      <c r="I85" s="81"/>
      <c r="J85" s="67">
        <f t="shared" si="42"/>
        <v>8900</v>
      </c>
      <c r="K85" s="67">
        <v>8900</v>
      </c>
      <c r="L85" s="81"/>
      <c r="M85" s="67">
        <f t="shared" si="43"/>
        <v>8900</v>
      </c>
      <c r="N85" s="81"/>
      <c r="O85" s="67">
        <f t="shared" si="44"/>
        <v>8900</v>
      </c>
    </row>
    <row r="86" spans="1:234" ht="31.5" x14ac:dyDescent="0.25">
      <c r="A86" s="19"/>
      <c r="B86" s="38" t="s">
        <v>63</v>
      </c>
      <c r="C86" s="33" t="s">
        <v>85</v>
      </c>
      <c r="D86" s="56">
        <v>74.8</v>
      </c>
      <c r="E86" s="81">
        <v>-14</v>
      </c>
      <c r="F86" s="67">
        <f t="shared" si="33"/>
        <v>60.8</v>
      </c>
      <c r="G86" s="81"/>
      <c r="H86" s="67">
        <f t="shared" si="41"/>
        <v>60.8</v>
      </c>
      <c r="I86" s="81"/>
      <c r="J86" s="67">
        <f t="shared" si="42"/>
        <v>60.8</v>
      </c>
      <c r="K86" s="67">
        <v>74.8</v>
      </c>
      <c r="L86" s="81">
        <v>-14</v>
      </c>
      <c r="M86" s="67">
        <f t="shared" si="43"/>
        <v>60.8</v>
      </c>
      <c r="N86" s="81"/>
      <c r="O86" s="67">
        <f t="shared" si="44"/>
        <v>60.8</v>
      </c>
    </row>
    <row r="87" spans="1:234" ht="19.5" x14ac:dyDescent="0.25">
      <c r="A87" s="41"/>
      <c r="B87" s="38" t="s">
        <v>86</v>
      </c>
      <c r="C87" s="33" t="s">
        <v>87</v>
      </c>
      <c r="D87" s="56">
        <v>3792.5</v>
      </c>
      <c r="E87" s="81">
        <v>4.9320000000000003E-2</v>
      </c>
      <c r="F87" s="56">
        <f t="shared" si="33"/>
        <v>3792.5493200000001</v>
      </c>
      <c r="G87" s="81">
        <v>-2.0000000000000002E-5</v>
      </c>
      <c r="H87" s="67">
        <f>F87+G87</f>
        <v>3792.5493000000001</v>
      </c>
      <c r="I87" s="81"/>
      <c r="J87" s="67">
        <f t="shared" si="42"/>
        <v>3792.5493000000001</v>
      </c>
      <c r="K87" s="67">
        <v>3792.5</v>
      </c>
      <c r="L87" s="81">
        <v>4.9320000000000003E-2</v>
      </c>
      <c r="M87" s="67">
        <f t="shared" si="43"/>
        <v>3792.5493200000001</v>
      </c>
      <c r="N87" s="81">
        <v>-2.0000000000000002E-5</v>
      </c>
      <c r="O87" s="67">
        <f t="shared" si="44"/>
        <v>3792.5493000000001</v>
      </c>
    </row>
    <row r="88" spans="1:234" ht="31.5" x14ac:dyDescent="0.25">
      <c r="A88" s="41"/>
      <c r="B88" s="38" t="s">
        <v>86</v>
      </c>
      <c r="C88" s="33" t="s">
        <v>88</v>
      </c>
      <c r="D88" s="56">
        <v>56.9</v>
      </c>
      <c r="E88" s="81">
        <v>-1.176E-2</v>
      </c>
      <c r="F88" s="56">
        <f t="shared" si="33"/>
        <v>56.888239999999996</v>
      </c>
      <c r="G88" s="81">
        <v>-4.0000000000000003E-5</v>
      </c>
      <c r="H88" s="67">
        <f t="shared" si="41"/>
        <v>56.888199999999998</v>
      </c>
      <c r="I88" s="81"/>
      <c r="J88" s="67">
        <f t="shared" si="42"/>
        <v>56.888199999999998</v>
      </c>
      <c r="K88" s="67">
        <v>56.9</v>
      </c>
      <c r="L88" s="81">
        <v>-1.176E-2</v>
      </c>
      <c r="M88" s="67">
        <f t="shared" si="43"/>
        <v>56.888239999999996</v>
      </c>
      <c r="N88" s="81">
        <v>-4.0000000000000003E-5</v>
      </c>
      <c r="O88" s="67">
        <f t="shared" si="44"/>
        <v>56.888199999999998</v>
      </c>
    </row>
    <row r="89" spans="1:234" ht="63" x14ac:dyDescent="0.25">
      <c r="A89" s="41"/>
      <c r="B89" s="38" t="s">
        <v>86</v>
      </c>
      <c r="C89" s="33" t="s">
        <v>89</v>
      </c>
      <c r="D89" s="56">
        <v>4984</v>
      </c>
      <c r="E89" s="80">
        <v>-930.08426999999995</v>
      </c>
      <c r="F89" s="67">
        <f t="shared" si="33"/>
        <v>4053.9157300000002</v>
      </c>
      <c r="G89" s="80"/>
      <c r="H89" s="67">
        <f t="shared" si="41"/>
        <v>4053.9157300000002</v>
      </c>
      <c r="I89" s="80"/>
      <c r="J89" s="67">
        <f t="shared" si="42"/>
        <v>4053.9157300000002</v>
      </c>
      <c r="K89" s="67">
        <v>4984</v>
      </c>
      <c r="L89" s="80">
        <v>-930.08426999999995</v>
      </c>
      <c r="M89" s="67">
        <f>K89+L89</f>
        <v>4053.9157300000002</v>
      </c>
      <c r="N89" s="80"/>
      <c r="O89" s="67">
        <f>M89+N89</f>
        <v>4053.9157300000002</v>
      </c>
    </row>
    <row r="90" spans="1:234" s="28" customFormat="1" ht="30" customHeight="1" x14ac:dyDescent="0.25">
      <c r="A90" s="26">
        <v>919</v>
      </c>
      <c r="B90" s="22" t="s">
        <v>21</v>
      </c>
      <c r="C90" s="23"/>
      <c r="D90" s="52">
        <f>SUM(D91)</f>
        <v>713</v>
      </c>
      <c r="E90" s="78">
        <f>E91</f>
        <v>79.3</v>
      </c>
      <c r="F90" s="62">
        <f>SUM(F91)</f>
        <v>792.3</v>
      </c>
      <c r="G90" s="78">
        <f>G91</f>
        <v>0</v>
      </c>
      <c r="H90" s="62">
        <f>SUM(H91)</f>
        <v>792.3</v>
      </c>
      <c r="I90" s="78">
        <f>I91</f>
        <v>0</v>
      </c>
      <c r="J90" s="62">
        <f>SUM(J91)</f>
        <v>792.3</v>
      </c>
      <c r="K90" s="62">
        <f>SUM(K91)</f>
        <v>713</v>
      </c>
      <c r="L90" s="78">
        <f>L91</f>
        <v>79.3</v>
      </c>
      <c r="M90" s="62">
        <f>SUM(M91)</f>
        <v>792.3</v>
      </c>
      <c r="N90" s="78">
        <f>N91</f>
        <v>0</v>
      </c>
      <c r="O90" s="62">
        <f>SUM(O91)</f>
        <v>792.3</v>
      </c>
      <c r="HU90" s="29"/>
      <c r="HV90" s="29"/>
      <c r="HW90" s="29"/>
    </row>
    <row r="91" spans="1:234" ht="31.5" x14ac:dyDescent="0.25">
      <c r="A91" s="19"/>
      <c r="B91" s="38" t="s">
        <v>63</v>
      </c>
      <c r="C91" s="33" t="s">
        <v>90</v>
      </c>
      <c r="D91" s="56">
        <v>713</v>
      </c>
      <c r="E91" s="80">
        <v>79.3</v>
      </c>
      <c r="F91" s="67">
        <f>D91+E91</f>
        <v>792.3</v>
      </c>
      <c r="G91" s="80"/>
      <c r="H91" s="67">
        <f>F91+G91</f>
        <v>792.3</v>
      </c>
      <c r="I91" s="80"/>
      <c r="J91" s="67">
        <f>H91+I91</f>
        <v>792.3</v>
      </c>
      <c r="K91" s="67">
        <v>713</v>
      </c>
      <c r="L91" s="80">
        <v>79.3</v>
      </c>
      <c r="M91" s="67">
        <f>K91+L91</f>
        <v>792.3</v>
      </c>
      <c r="N91" s="80"/>
      <c r="O91" s="67">
        <f>M91+N91</f>
        <v>792.3</v>
      </c>
    </row>
    <row r="92" spans="1:234" s="28" customFormat="1" ht="30" customHeight="1" x14ac:dyDescent="0.25">
      <c r="A92" s="26">
        <v>923</v>
      </c>
      <c r="B92" s="22" t="s">
        <v>21</v>
      </c>
      <c r="C92" s="23"/>
      <c r="D92" s="52">
        <f>SUM(D93)</f>
        <v>148.30000000000001</v>
      </c>
      <c r="E92" s="78">
        <f>E93</f>
        <v>0</v>
      </c>
      <c r="F92" s="62">
        <f>SUM(F93)</f>
        <v>148.30000000000001</v>
      </c>
      <c r="G92" s="78">
        <f>G93</f>
        <v>0</v>
      </c>
      <c r="H92" s="62">
        <f>SUM(H93)</f>
        <v>148.30000000000001</v>
      </c>
      <c r="I92" s="78">
        <f>I93</f>
        <v>0</v>
      </c>
      <c r="J92" s="62">
        <f>SUM(J93)</f>
        <v>148.30000000000001</v>
      </c>
      <c r="K92" s="62">
        <f>SUM(K93)</f>
        <v>154.19999999999999</v>
      </c>
      <c r="L92" s="78">
        <f>L93</f>
        <v>0</v>
      </c>
      <c r="M92" s="62">
        <f>SUM(M93)</f>
        <v>154.19999999999999</v>
      </c>
      <c r="N92" s="78">
        <f>N93</f>
        <v>0</v>
      </c>
      <c r="O92" s="62">
        <f>SUM(O93)</f>
        <v>154.19999999999999</v>
      </c>
      <c r="HU92" s="29"/>
      <c r="HV92" s="29"/>
      <c r="HW92" s="29"/>
    </row>
    <row r="93" spans="1:234" ht="19.5" x14ac:dyDescent="0.25">
      <c r="A93" s="19"/>
      <c r="B93" s="38" t="s">
        <v>63</v>
      </c>
      <c r="C93" s="33" t="s">
        <v>91</v>
      </c>
      <c r="D93" s="56">
        <v>148.30000000000001</v>
      </c>
      <c r="E93" s="78"/>
      <c r="F93" s="67">
        <f t="shared" si="33"/>
        <v>148.30000000000001</v>
      </c>
      <c r="G93" s="78"/>
      <c r="H93" s="67">
        <f t="shared" ref="H93" si="45">F93+G93</f>
        <v>148.30000000000001</v>
      </c>
      <c r="I93" s="78"/>
      <c r="J93" s="67">
        <f>H93+I93</f>
        <v>148.30000000000001</v>
      </c>
      <c r="K93" s="67">
        <v>154.19999999999999</v>
      </c>
      <c r="L93" s="78"/>
      <c r="M93" s="67">
        <f>K93+L93</f>
        <v>154.19999999999999</v>
      </c>
      <c r="N93" s="78"/>
      <c r="O93" s="67">
        <f>M93+N93</f>
        <v>154.19999999999999</v>
      </c>
    </row>
    <row r="94" spans="1:234" s="28" customFormat="1" ht="30" customHeight="1" x14ac:dyDescent="0.25">
      <c r="A94" s="26">
        <v>924</v>
      </c>
      <c r="B94" s="42" t="s">
        <v>21</v>
      </c>
      <c r="C94" s="43"/>
      <c r="D94" s="52">
        <f>SUM(D95)</f>
        <v>763.3</v>
      </c>
      <c r="E94" s="78">
        <f>E95</f>
        <v>2.5000000000000001E-2</v>
      </c>
      <c r="F94" s="62">
        <f>SUM(F95)</f>
        <v>763.32499999999993</v>
      </c>
      <c r="G94" s="78">
        <f>G95</f>
        <v>0</v>
      </c>
      <c r="H94" s="62">
        <f>SUM(H95)</f>
        <v>763.32499999999993</v>
      </c>
      <c r="I94" s="78">
        <f>I95</f>
        <v>0</v>
      </c>
      <c r="J94" s="62">
        <f>SUM(J95)</f>
        <v>763.32499999999993</v>
      </c>
      <c r="K94" s="62">
        <f>SUM(K95)</f>
        <v>763.3</v>
      </c>
      <c r="L94" s="78">
        <f>L95</f>
        <v>2.5000000000000001E-2</v>
      </c>
      <c r="M94" s="62">
        <f>K94+L94</f>
        <v>763.32499999999993</v>
      </c>
      <c r="N94" s="78">
        <f>N95</f>
        <v>0</v>
      </c>
      <c r="O94" s="62">
        <f>M94+N94</f>
        <v>763.32499999999993</v>
      </c>
      <c r="HU94" s="29"/>
      <c r="HV94" s="29"/>
      <c r="HW94" s="29"/>
    </row>
    <row r="95" spans="1:234" ht="82.5" customHeight="1" x14ac:dyDescent="0.25">
      <c r="A95" s="19"/>
      <c r="B95" s="38" t="s">
        <v>63</v>
      </c>
      <c r="C95" s="33" t="s">
        <v>92</v>
      </c>
      <c r="D95" s="56">
        <v>763.3</v>
      </c>
      <c r="E95" s="78">
        <v>2.5000000000000001E-2</v>
      </c>
      <c r="F95" s="67">
        <f t="shared" si="33"/>
        <v>763.32499999999993</v>
      </c>
      <c r="G95" s="78"/>
      <c r="H95" s="67">
        <f t="shared" ref="H95" si="46">F95+G95</f>
        <v>763.32499999999993</v>
      </c>
      <c r="I95" s="78"/>
      <c r="J95" s="67">
        <f>H95+I95</f>
        <v>763.32499999999993</v>
      </c>
      <c r="K95" s="67">
        <v>763.3</v>
      </c>
      <c r="L95" s="78">
        <v>2.5000000000000001E-2</v>
      </c>
      <c r="M95" s="67">
        <v>763.3</v>
      </c>
      <c r="N95" s="78"/>
      <c r="O95" s="67">
        <v>763.3</v>
      </c>
    </row>
    <row r="96" spans="1:234" ht="20.25" customHeight="1" x14ac:dyDescent="0.25">
      <c r="A96" s="19"/>
      <c r="B96" s="22" t="s">
        <v>93</v>
      </c>
      <c r="C96" s="23" t="s">
        <v>94</v>
      </c>
      <c r="D96" s="58">
        <f>D97</f>
        <v>48567.7</v>
      </c>
      <c r="E96" s="78">
        <f>SUM(E97)</f>
        <v>0</v>
      </c>
      <c r="F96" s="65">
        <f>F97</f>
        <v>48567.7</v>
      </c>
      <c r="G96" s="78">
        <f>SUM(G97)</f>
        <v>0</v>
      </c>
      <c r="H96" s="65">
        <f>H97</f>
        <v>48567.7</v>
      </c>
      <c r="I96" s="78">
        <f>SUM(I97)</f>
        <v>0</v>
      </c>
      <c r="J96" s="65">
        <f>J97</f>
        <v>48567.7</v>
      </c>
      <c r="K96" s="65">
        <f>K97</f>
        <v>49787.8</v>
      </c>
      <c r="L96" s="78">
        <f>SUM(L97)</f>
        <v>0</v>
      </c>
      <c r="M96" s="65">
        <f>M97</f>
        <v>49787.8</v>
      </c>
      <c r="N96" s="78">
        <f>SUM(N97)</f>
        <v>0</v>
      </c>
      <c r="O96" s="65">
        <f>O97</f>
        <v>49787.8</v>
      </c>
      <c r="HU96" s="18"/>
      <c r="HV96" s="18"/>
      <c r="HW96" s="18"/>
    </row>
    <row r="97" spans="1:242" s="28" customFormat="1" ht="30" customHeight="1" x14ac:dyDescent="0.25">
      <c r="A97" s="26">
        <v>915</v>
      </c>
      <c r="B97" s="22" t="s">
        <v>21</v>
      </c>
      <c r="C97" s="23"/>
      <c r="D97" s="58">
        <f t="shared" ref="D97:L97" si="47">SUM(D98:D100)</f>
        <v>48567.7</v>
      </c>
      <c r="E97" s="78">
        <f t="shared" si="47"/>
        <v>0</v>
      </c>
      <c r="F97" s="65">
        <f t="shared" si="47"/>
        <v>48567.7</v>
      </c>
      <c r="G97" s="78">
        <f t="shared" ref="G97:H97" si="48">SUM(G98:G100)</f>
        <v>0</v>
      </c>
      <c r="H97" s="65">
        <f t="shared" si="48"/>
        <v>48567.7</v>
      </c>
      <c r="I97" s="78">
        <f>SUM(I98:I100)</f>
        <v>0</v>
      </c>
      <c r="J97" s="65">
        <f>SUM(J98:J100)</f>
        <v>48567.7</v>
      </c>
      <c r="K97" s="65">
        <f t="shared" si="47"/>
        <v>49787.8</v>
      </c>
      <c r="L97" s="78">
        <f t="shared" si="47"/>
        <v>0</v>
      </c>
      <c r="M97" s="65">
        <f>SUM(M98:M100)</f>
        <v>49787.8</v>
      </c>
      <c r="N97" s="78">
        <f t="shared" ref="N97" si="49">SUM(N98:N100)</f>
        <v>0</v>
      </c>
      <c r="O97" s="65">
        <f>SUM(O98:O100)</f>
        <v>49787.8</v>
      </c>
      <c r="HU97" s="29"/>
      <c r="HV97" s="29"/>
      <c r="HW97" s="29"/>
    </row>
    <row r="98" spans="1:242" ht="31.5" x14ac:dyDescent="0.25">
      <c r="A98" s="19"/>
      <c r="B98" s="38" t="s">
        <v>95</v>
      </c>
      <c r="C98" s="33" t="s">
        <v>96</v>
      </c>
      <c r="D98" s="54">
        <v>5843.2</v>
      </c>
      <c r="E98" s="78"/>
      <c r="F98" s="67">
        <f t="shared" ref="F98:F100" si="50">D98+E98</f>
        <v>5843.2</v>
      </c>
      <c r="G98" s="78"/>
      <c r="H98" s="67">
        <f t="shared" ref="H98:H100" si="51">F98+G98</f>
        <v>5843.2</v>
      </c>
      <c r="I98" s="78"/>
      <c r="J98" s="67">
        <f>H98+I98</f>
        <v>5843.2</v>
      </c>
      <c r="K98" s="64">
        <v>7063.3</v>
      </c>
      <c r="L98" s="78"/>
      <c r="M98" s="64">
        <f>K98+L98</f>
        <v>7063.3</v>
      </c>
      <c r="N98" s="78"/>
      <c r="O98" s="64">
        <f>M98+N98</f>
        <v>7063.3</v>
      </c>
    </row>
    <row r="99" spans="1:242" ht="31.5" x14ac:dyDescent="0.25">
      <c r="A99" s="19"/>
      <c r="B99" s="38" t="s">
        <v>97</v>
      </c>
      <c r="C99" s="33" t="s">
        <v>98</v>
      </c>
      <c r="D99" s="54">
        <v>42653.5</v>
      </c>
      <c r="E99" s="78"/>
      <c r="F99" s="67">
        <f t="shared" si="50"/>
        <v>42653.5</v>
      </c>
      <c r="G99" s="78"/>
      <c r="H99" s="67">
        <f t="shared" si="51"/>
        <v>42653.5</v>
      </c>
      <c r="I99" s="78"/>
      <c r="J99" s="67">
        <f>H99+I99</f>
        <v>42653.5</v>
      </c>
      <c r="K99" s="64">
        <v>42653.5</v>
      </c>
      <c r="L99" s="78"/>
      <c r="M99" s="64">
        <v>42653.5</v>
      </c>
      <c r="N99" s="78"/>
      <c r="O99" s="64">
        <v>42653.5</v>
      </c>
    </row>
    <row r="100" spans="1:242" ht="37.5" customHeight="1" x14ac:dyDescent="0.25">
      <c r="A100" s="44"/>
      <c r="B100" s="38" t="s">
        <v>99</v>
      </c>
      <c r="C100" s="33" t="s">
        <v>100</v>
      </c>
      <c r="D100" s="54">
        <v>71</v>
      </c>
      <c r="E100" s="78"/>
      <c r="F100" s="67">
        <f t="shared" si="50"/>
        <v>71</v>
      </c>
      <c r="G100" s="78"/>
      <c r="H100" s="67">
        <f t="shared" si="51"/>
        <v>71</v>
      </c>
      <c r="I100" s="78"/>
      <c r="J100" s="67">
        <f>H100+I100</f>
        <v>71</v>
      </c>
      <c r="K100" s="64">
        <v>71</v>
      </c>
      <c r="L100" s="78"/>
      <c r="M100" s="64">
        <v>71</v>
      </c>
      <c r="N100" s="78"/>
      <c r="O100" s="64">
        <v>71</v>
      </c>
    </row>
    <row r="104" spans="1:242" s="1" customFormat="1" ht="33.75" customHeight="1" x14ac:dyDescent="0.25">
      <c r="B104" s="2"/>
      <c r="C104" s="3"/>
      <c r="D104" s="4"/>
      <c r="E104" s="72"/>
      <c r="F104" s="4"/>
      <c r="G104" s="72"/>
      <c r="H104" s="4"/>
      <c r="I104" s="72"/>
      <c r="J104" s="6"/>
      <c r="K104" s="4"/>
      <c r="L104" s="72"/>
      <c r="M104" s="4"/>
      <c r="N104" s="72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6"/>
      <c r="BU104" s="6"/>
      <c r="BV104" s="6"/>
      <c r="BW104" s="6"/>
      <c r="BX104" s="6"/>
      <c r="BY104" s="6"/>
      <c r="BZ104" s="6"/>
      <c r="CA104" s="6"/>
      <c r="CB104" s="6"/>
      <c r="CC104" s="6"/>
      <c r="CD104" s="6"/>
      <c r="CE104" s="6"/>
      <c r="CF104" s="6"/>
      <c r="CG104" s="6"/>
      <c r="CH104" s="6"/>
      <c r="CI104" s="6"/>
      <c r="CJ104" s="6"/>
      <c r="CK104" s="6"/>
      <c r="CL104" s="6"/>
      <c r="CM104" s="6"/>
      <c r="CN104" s="6"/>
      <c r="CO104" s="6"/>
      <c r="CP104" s="6"/>
      <c r="CQ104" s="6"/>
      <c r="CR104" s="6"/>
      <c r="CS104" s="6"/>
      <c r="CT104" s="6"/>
      <c r="CU104" s="6"/>
      <c r="CV104" s="6"/>
      <c r="CW104" s="6"/>
      <c r="CX104" s="6"/>
      <c r="CY104" s="6"/>
      <c r="CZ104" s="6"/>
      <c r="DA104" s="6"/>
      <c r="DB104" s="6"/>
      <c r="DC104" s="6"/>
      <c r="DD104" s="6"/>
      <c r="DE104" s="6"/>
      <c r="DF104" s="6"/>
      <c r="DG104" s="6"/>
      <c r="DH104" s="6"/>
      <c r="DI104" s="6"/>
      <c r="DJ104" s="6"/>
      <c r="DK104" s="6"/>
      <c r="DL104" s="6"/>
      <c r="DM104" s="6"/>
      <c r="DN104" s="6"/>
      <c r="DO104" s="6"/>
      <c r="DP104" s="6"/>
      <c r="DQ104" s="6"/>
      <c r="DR104" s="6"/>
      <c r="DS104" s="6"/>
      <c r="DT104" s="6"/>
      <c r="DU104" s="6"/>
      <c r="DV104" s="6"/>
      <c r="DW104" s="6"/>
      <c r="DX104" s="6"/>
      <c r="DY104" s="6"/>
      <c r="DZ104" s="6"/>
      <c r="EA104" s="6"/>
      <c r="EB104" s="6"/>
      <c r="EC104" s="6"/>
      <c r="ED104" s="6"/>
      <c r="EE104" s="6"/>
      <c r="EF104" s="6"/>
      <c r="EG104" s="6"/>
      <c r="EH104" s="6"/>
      <c r="EI104" s="6"/>
      <c r="EJ104" s="6"/>
      <c r="EK104" s="6"/>
      <c r="EL104" s="6"/>
      <c r="EM104" s="6"/>
      <c r="EN104" s="6"/>
      <c r="EO104" s="6"/>
      <c r="EP104" s="6"/>
      <c r="EQ104" s="6"/>
      <c r="ER104" s="6"/>
      <c r="ES104" s="6"/>
      <c r="ET104" s="6"/>
      <c r="EU104" s="6"/>
      <c r="EV104" s="6"/>
      <c r="EW104" s="6"/>
      <c r="EX104" s="6"/>
      <c r="EY104" s="6"/>
      <c r="EZ104" s="6"/>
      <c r="FA104" s="6"/>
      <c r="FB104" s="6"/>
      <c r="FC104" s="6"/>
      <c r="FD104" s="6"/>
      <c r="FE104" s="6"/>
      <c r="FF104" s="6"/>
      <c r="FG104" s="6"/>
      <c r="FH104" s="6"/>
      <c r="FI104" s="6"/>
      <c r="FJ104" s="6"/>
      <c r="FK104" s="6"/>
      <c r="FL104" s="6"/>
      <c r="FM104" s="6"/>
      <c r="FN104" s="6"/>
      <c r="FO104" s="6"/>
      <c r="FP104" s="6"/>
      <c r="FQ104" s="6"/>
      <c r="FR104" s="6"/>
      <c r="FS104" s="6"/>
      <c r="FT104" s="6"/>
      <c r="FU104" s="6"/>
      <c r="FV104" s="6"/>
      <c r="FW104" s="6"/>
      <c r="FX104" s="6"/>
      <c r="FY104" s="6"/>
      <c r="FZ104" s="6"/>
      <c r="GA104" s="6"/>
      <c r="GB104" s="6"/>
      <c r="GC104" s="6"/>
      <c r="GD104" s="6"/>
      <c r="GE104" s="6"/>
      <c r="GF104" s="6"/>
      <c r="GG104" s="6"/>
      <c r="GH104" s="6"/>
      <c r="GI104" s="6"/>
      <c r="GJ104" s="6"/>
      <c r="GK104" s="6"/>
      <c r="GL104" s="6"/>
      <c r="GM104" s="6"/>
      <c r="GN104" s="6"/>
      <c r="GO104" s="6"/>
      <c r="GP104" s="6"/>
      <c r="GQ104" s="6"/>
      <c r="GR104" s="6"/>
      <c r="GS104" s="6"/>
      <c r="GT104" s="6"/>
      <c r="GU104" s="6"/>
      <c r="GV104" s="6"/>
      <c r="GW104" s="6"/>
      <c r="GX104" s="6"/>
      <c r="GY104" s="6"/>
      <c r="GZ104" s="6"/>
      <c r="HA104" s="6"/>
      <c r="HB104" s="6"/>
      <c r="HC104" s="6"/>
      <c r="HD104" s="6"/>
      <c r="HE104" s="6"/>
      <c r="HF104" s="6"/>
      <c r="HG104" s="6"/>
      <c r="HH104" s="6"/>
      <c r="HI104" s="6"/>
      <c r="HJ104" s="6"/>
      <c r="HK104" s="6"/>
      <c r="HL104" s="6"/>
      <c r="HM104" s="6"/>
      <c r="HN104" s="6"/>
      <c r="HO104" s="6"/>
      <c r="HP104" s="6"/>
      <c r="HQ104" s="6"/>
      <c r="HR104" s="6"/>
      <c r="HS104" s="6"/>
      <c r="HT104" s="6"/>
      <c r="HU104" s="6"/>
      <c r="HV104" s="6"/>
      <c r="HW104" s="6"/>
      <c r="HX104" s="6"/>
      <c r="HY104" s="6"/>
      <c r="HZ104" s="6"/>
      <c r="IA104" s="6"/>
      <c r="IB104" s="6"/>
      <c r="IC104" s="6"/>
      <c r="ID104" s="6"/>
      <c r="IE104" s="6"/>
      <c r="IF104" s="6"/>
      <c r="IG104" s="6"/>
      <c r="IH104" s="6"/>
    </row>
  </sheetData>
  <mergeCells count="1">
    <mergeCell ref="A13:C13"/>
  </mergeCells>
  <pageMargins left="0.70866141732283472" right="0.31496062992125984" top="0.74803149606299213" bottom="0.74803149606299213" header="0.31496062992125984" footer="0.31496062992125984"/>
  <pageSetup paperSize="9" scale="4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 2025-2026</vt:lpstr>
      <vt:lpstr>'МБТ 2025-2026'!Заголовки_для_печати</vt:lpstr>
      <vt:lpstr>'МБТ 2025-2026'!Область_печати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rfu11</dc:creator>
  <cp:lastModifiedBy>RePack by Diakov</cp:lastModifiedBy>
  <cp:lastPrinted>2024-11-21T03:10:35Z</cp:lastPrinted>
  <dcterms:created xsi:type="dcterms:W3CDTF">2023-11-15T08:33:25Z</dcterms:created>
  <dcterms:modified xsi:type="dcterms:W3CDTF">2024-11-25T03:12:41Z</dcterms:modified>
</cp:coreProperties>
</file>