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3 (внеочередное заседание) 23.10.2024г\внеочередная октябрь 2024\"/>
    </mc:Choice>
  </mc:AlternateContent>
  <bookViews>
    <workbookView xWindow="-120" yWindow="-120" windowWidth="29040" windowHeight="15840"/>
  </bookViews>
  <sheets>
    <sheet name="МБТ 2025-2026" sheetId="1" r:id="rId1"/>
  </sheets>
  <externalReferences>
    <externalReference r:id="rId2"/>
  </externalReferences>
  <definedNames>
    <definedName name="__Anonymous_Sheet_DB__1" localSheetId="0">#REF!</definedName>
    <definedName name="__Anonymous_Sheet_DB__1">#REF!</definedName>
    <definedName name="a" localSheetId="0">#REF!</definedName>
    <definedName name="a">#REF!</definedName>
    <definedName name="Z_391F35BD_9F91_4504_A05C_D406E8D863C9_.wvu.Rows" hidden="1">[1]пр!$62:$64</definedName>
    <definedName name="_xlnm.Print_Titles" localSheetId="0">'МБТ 2025-2026'!$15:$15</definedName>
    <definedName name="_xlnm.Print_Area" localSheetId="0">'МБТ 2025-2026'!$A$7:$K$98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5" i="1" l="1"/>
  <c r="L94" i="1" s="1"/>
  <c r="L92" i="1"/>
  <c r="L90" i="1"/>
  <c r="L88" i="1"/>
  <c r="L78" i="1"/>
  <c r="M76" i="1"/>
  <c r="M62" i="1"/>
  <c r="L62" i="1"/>
  <c r="M58" i="1"/>
  <c r="L58" i="1"/>
  <c r="M56" i="1"/>
  <c r="L51" i="1"/>
  <c r="L49" i="1"/>
  <c r="M40" i="1"/>
  <c r="L40" i="1"/>
  <c r="L32" i="1"/>
  <c r="L27" i="1" s="1"/>
  <c r="L25" i="1"/>
  <c r="M21" i="1"/>
  <c r="L21" i="1"/>
  <c r="L20" i="1"/>
  <c r="M18" i="1"/>
  <c r="L18" i="1"/>
  <c r="L61" i="1" l="1"/>
  <c r="L17" i="1" s="1"/>
  <c r="L16" i="1" s="1"/>
  <c r="F44" i="1"/>
  <c r="H44" i="1" s="1"/>
  <c r="G95" i="1"/>
  <c r="G94" i="1" s="1"/>
  <c r="G92" i="1"/>
  <c r="G90" i="1"/>
  <c r="G88" i="1"/>
  <c r="G78" i="1"/>
  <c r="G62" i="1"/>
  <c r="G61" i="1" s="1"/>
  <c r="G58" i="1"/>
  <c r="G49" i="1" s="1"/>
  <c r="G51" i="1"/>
  <c r="G40" i="1"/>
  <c r="G32" i="1"/>
  <c r="G27" i="1"/>
  <c r="G25" i="1"/>
  <c r="G21" i="1"/>
  <c r="G18" i="1"/>
  <c r="G20" i="1" l="1"/>
  <c r="G17" i="1" s="1"/>
  <c r="G16" i="1" s="1"/>
  <c r="E25" i="1"/>
  <c r="E51" i="1"/>
  <c r="E78" i="1"/>
  <c r="K52" i="1"/>
  <c r="M52" i="1" s="1"/>
  <c r="M51" i="1" s="1"/>
  <c r="J78" i="1"/>
  <c r="J51" i="1"/>
  <c r="K28" i="1" l="1"/>
  <c r="M28" i="1" s="1"/>
  <c r="M25" i="1" s="1"/>
  <c r="K35" i="1"/>
  <c r="M35" i="1" s="1"/>
  <c r="M32" i="1" s="1"/>
  <c r="M20" i="1" s="1"/>
  <c r="K79" i="1"/>
  <c r="M79" i="1" s="1"/>
  <c r="K80" i="1"/>
  <c r="M80" i="1" s="1"/>
  <c r="K81" i="1"/>
  <c r="M81" i="1" s="1"/>
  <c r="K82" i="1"/>
  <c r="M82" i="1" s="1"/>
  <c r="K83" i="1"/>
  <c r="M83" i="1" s="1"/>
  <c r="K84" i="1"/>
  <c r="M84" i="1" s="1"/>
  <c r="K85" i="1"/>
  <c r="M85" i="1" s="1"/>
  <c r="K86" i="1"/>
  <c r="M86" i="1" s="1"/>
  <c r="K87" i="1"/>
  <c r="M87" i="1" s="1"/>
  <c r="K91" i="1"/>
  <c r="M91" i="1" s="1"/>
  <c r="M90" i="1" s="1"/>
  <c r="K89" i="1"/>
  <c r="M89" i="1" s="1"/>
  <c r="M88" i="1" s="1"/>
  <c r="K96" i="1"/>
  <c r="M96" i="1" s="1"/>
  <c r="M95" i="1" s="1"/>
  <c r="M94" i="1" s="1"/>
  <c r="F89" i="1"/>
  <c r="H89" i="1" s="1"/>
  <c r="H88" i="1" s="1"/>
  <c r="K95" i="1"/>
  <c r="E62" i="1"/>
  <c r="M78" i="1" l="1"/>
  <c r="K78" i="1"/>
  <c r="J95" i="1"/>
  <c r="J94" i="1" s="1"/>
  <c r="J92" i="1"/>
  <c r="J90" i="1"/>
  <c r="J88" i="1"/>
  <c r="J62" i="1"/>
  <c r="J58" i="1"/>
  <c r="J40" i="1"/>
  <c r="J32" i="1"/>
  <c r="J27" i="1" s="1"/>
  <c r="J25" i="1"/>
  <c r="J21" i="1"/>
  <c r="J18" i="1"/>
  <c r="E58" i="1"/>
  <c r="E21" i="1"/>
  <c r="E18" i="1"/>
  <c r="F28" i="1"/>
  <c r="H28" i="1" s="1"/>
  <c r="E92" i="1"/>
  <c r="E90" i="1"/>
  <c r="F97" i="1"/>
  <c r="H97" i="1" s="1"/>
  <c r="F98" i="1"/>
  <c r="H98" i="1" s="1"/>
  <c r="F96" i="1"/>
  <c r="F93" i="1"/>
  <c r="H93" i="1" s="1"/>
  <c r="H92" i="1" s="1"/>
  <c r="F91" i="1"/>
  <c r="H91" i="1" s="1"/>
  <c r="H90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79" i="1"/>
  <c r="H79" i="1" s="1"/>
  <c r="F77" i="1"/>
  <c r="H77" i="1" s="1"/>
  <c r="H76" i="1" s="1"/>
  <c r="F74" i="1"/>
  <c r="H74" i="1" s="1"/>
  <c r="F75" i="1"/>
  <c r="H75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63" i="1"/>
  <c r="H63" i="1" s="1"/>
  <c r="H62" i="1" s="1"/>
  <c r="F57" i="1"/>
  <c r="F53" i="1"/>
  <c r="H53" i="1" s="1"/>
  <c r="F54" i="1"/>
  <c r="H54" i="1" s="1"/>
  <c r="F55" i="1"/>
  <c r="H55" i="1" s="1"/>
  <c r="F52" i="1"/>
  <c r="H52" i="1" s="1"/>
  <c r="F46" i="1"/>
  <c r="H46" i="1" s="1"/>
  <c r="F47" i="1"/>
  <c r="H47" i="1" s="1"/>
  <c r="F48" i="1"/>
  <c r="H48" i="1" s="1"/>
  <c r="F50" i="1"/>
  <c r="H50" i="1" s="1"/>
  <c r="F45" i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33" i="1"/>
  <c r="F30" i="1"/>
  <c r="H30" i="1" s="1"/>
  <c r="F31" i="1"/>
  <c r="H31" i="1" s="1"/>
  <c r="F29" i="1"/>
  <c r="H29" i="1" s="1"/>
  <c r="F23" i="1"/>
  <c r="H23" i="1" s="1"/>
  <c r="F24" i="1"/>
  <c r="H24" i="1" s="1"/>
  <c r="F22" i="1"/>
  <c r="H22" i="1" s="1"/>
  <c r="F19" i="1"/>
  <c r="H19" i="1" s="1"/>
  <c r="H18" i="1" s="1"/>
  <c r="F40" i="1" l="1"/>
  <c r="H45" i="1"/>
  <c r="H40" i="1" s="1"/>
  <c r="F56" i="1"/>
  <c r="H57" i="1"/>
  <c r="H56" i="1" s="1"/>
  <c r="H51" i="1"/>
  <c r="F95" i="1"/>
  <c r="F94" i="1" s="1"/>
  <c r="H96" i="1"/>
  <c r="H95" i="1" s="1"/>
  <c r="H94" i="1" s="1"/>
  <c r="H21" i="1"/>
  <c r="H78" i="1"/>
  <c r="H61" i="1" s="1"/>
  <c r="F32" i="1"/>
  <c r="H33" i="1"/>
  <c r="H32" i="1" s="1"/>
  <c r="H25" i="1"/>
  <c r="F62" i="1"/>
  <c r="F25" i="1"/>
  <c r="F51" i="1"/>
  <c r="J49" i="1"/>
  <c r="J20" i="1"/>
  <c r="J17" i="1" s="1"/>
  <c r="J16" i="1" s="1"/>
  <c r="J61" i="1"/>
  <c r="E95" i="1"/>
  <c r="E94" i="1" s="1"/>
  <c r="E88" i="1"/>
  <c r="E61" i="1" s="1"/>
  <c r="E40" i="1"/>
  <c r="E32" i="1"/>
  <c r="F60" i="1"/>
  <c r="I95" i="1"/>
  <c r="I94" i="1" s="1"/>
  <c r="I92" i="1"/>
  <c r="K92" i="1" s="1"/>
  <c r="M92" i="1" s="1"/>
  <c r="M61" i="1" s="1"/>
  <c r="M17" i="1" s="1"/>
  <c r="M16" i="1" s="1"/>
  <c r="I90" i="1"/>
  <c r="I88" i="1"/>
  <c r="I78" i="1"/>
  <c r="I76" i="1"/>
  <c r="I62" i="1"/>
  <c r="I58" i="1"/>
  <c r="I56" i="1"/>
  <c r="I51" i="1"/>
  <c r="I40" i="1"/>
  <c r="I32" i="1"/>
  <c r="I25" i="1"/>
  <c r="I21" i="1"/>
  <c r="I18" i="1"/>
  <c r="F92" i="1"/>
  <c r="F90" i="1"/>
  <c r="F88" i="1"/>
  <c r="F78" i="1"/>
  <c r="F76" i="1"/>
  <c r="F21" i="1"/>
  <c r="F18" i="1"/>
  <c r="F58" i="1" l="1"/>
  <c r="H60" i="1"/>
  <c r="H58" i="1" s="1"/>
  <c r="H20" i="1"/>
  <c r="H17" i="1" s="1"/>
  <c r="H16" i="1" s="1"/>
  <c r="E27" i="1"/>
  <c r="E20" i="1"/>
  <c r="E17" i="1" s="1"/>
  <c r="E16" i="1" s="1"/>
  <c r="F20" i="1"/>
  <c r="I61" i="1"/>
  <c r="E49" i="1"/>
  <c r="F49" i="1" s="1"/>
  <c r="H49" i="1" s="1"/>
  <c r="F61" i="1"/>
  <c r="I20" i="1"/>
  <c r="D95" i="1"/>
  <c r="D94" i="1" s="1"/>
  <c r="K94" i="1"/>
  <c r="D92" i="1"/>
  <c r="K90" i="1"/>
  <c r="D90" i="1"/>
  <c r="K88" i="1"/>
  <c r="D88" i="1"/>
  <c r="D78" i="1"/>
  <c r="K76" i="1"/>
  <c r="D76" i="1"/>
  <c r="K62" i="1"/>
  <c r="D62" i="1"/>
  <c r="K58" i="1"/>
  <c r="D58" i="1"/>
  <c r="K56" i="1"/>
  <c r="D56" i="1"/>
  <c r="K51" i="1"/>
  <c r="K20" i="1" s="1"/>
  <c r="D51" i="1"/>
  <c r="K40" i="1"/>
  <c r="D40" i="1"/>
  <c r="K32" i="1"/>
  <c r="D32" i="1"/>
  <c r="K25" i="1"/>
  <c r="D25" i="1"/>
  <c r="K21" i="1"/>
  <c r="D21" i="1"/>
  <c r="K18" i="1"/>
  <c r="D18" i="1"/>
  <c r="I17" i="1" l="1"/>
  <c r="I16" i="1" s="1"/>
  <c r="F17" i="1"/>
  <c r="F16" i="1" s="1"/>
  <c r="D20" i="1"/>
  <c r="K61" i="1"/>
  <c r="K17" i="1" s="1"/>
  <c r="K16" i="1" s="1"/>
  <c r="D61" i="1"/>
  <c r="D17" i="1" l="1"/>
  <c r="D16" i="1" s="1"/>
</calcChain>
</file>

<file path=xl/sharedStrings.xml><?xml version="1.0" encoding="utf-8"?>
<sst xmlns="http://schemas.openxmlformats.org/spreadsheetml/2006/main" count="193" uniqueCount="112">
  <si>
    <t>Приложение 4</t>
  </si>
  <si>
    <t>к Решению Совета депутатов МО "Кабанский район"</t>
  </si>
  <si>
    <t>О бюджете МО Кабанский район" на 2024 год</t>
  </si>
  <si>
    <t xml:space="preserve"> и на плановый период  2025 и 2026 годов"</t>
  </si>
  <si>
    <t>Объем безвозмездных поступлений на 2025 - 2026 годы</t>
  </si>
  <si>
    <t>(тыс. рублей)</t>
  </si>
  <si>
    <t>Код ГРБС</t>
  </si>
  <si>
    <t>Код вида дохода</t>
  </si>
  <si>
    <t>Наименование</t>
  </si>
  <si>
    <t>2025 год</t>
  </si>
  <si>
    <t>2026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</si>
  <si>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</si>
  <si>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</si>
  <si>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</si>
  <si>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</si>
  <si>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</si>
  <si>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</si>
  <si>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 xml:space="preserve"> 2 02 15001 05 0000 150</t>
  </si>
  <si>
    <t>Дотация на выравнивание бюджетной обеспеченности муниципальных районов (городских округов)</t>
  </si>
  <si>
    <t>2 02 20000 00 0000 150</t>
  </si>
  <si>
    <t xml:space="preserve">Субсидии бюджетам бюджетной системы Российской Федерации </t>
  </si>
  <si>
    <t>Итого</t>
  </si>
  <si>
    <t>2 02 29999 05 0000 150</t>
  </si>
  <si>
    <t xml:space="preserve">Субсидия на обеспечение профессиональной переподготовки, повышения квалификации лиц, замещающих выборные муниципальные должности, и муниципальных служащих </t>
  </si>
  <si>
    <t xml:space="preserve">Субсидии на финансовое обеспечение затрат юридических лиц по организации занятости работников рыбохозяйственных организаций в период введения ограничения добычи (вылова) и реализации омуля в Республике Бурятия </t>
  </si>
  <si>
    <t>Субсидия на развитие общественной инфраструктуры</t>
  </si>
  <si>
    <t>2 02 25497 05 0000 150</t>
  </si>
  <si>
    <t xml:space="preserve">Субсидия на реализацию мероприятий по обеспечению жильем молодых семей </t>
  </si>
  <si>
    <t>2 02 25513 05 0000 150</t>
  </si>
  <si>
    <t>Субсидии на развитие сети учреждений культурно-досугового типа</t>
  </si>
  <si>
    <t xml:space="preserve">Субсидия  на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2012-2017 годы"  </t>
  </si>
  <si>
    <t>Субсидия  на повышение средней заработной платы работников муниципальных учреждений культуры</t>
  </si>
  <si>
    <t>Субсидия на реализацию мероприятий регионального проекта "Социальная активность"</t>
  </si>
  <si>
    <t>2 02 25304 05 0000 150</t>
  </si>
  <si>
    <t>Субсидия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</si>
  <si>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увеличение фонда оплаты труда педагогических работников муниципальных организаций дополнительного образования</t>
  </si>
  <si>
    <t>Субсидия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</si>
  <si>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Субсидия на обеспечение  муниципальных дошкольных и общеобразовательных организаций педагогическими работниками</t>
  </si>
  <si>
    <t>Субсидия на организацию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</si>
  <si>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Субсидия на обеспечение компенсации 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</si>
  <si>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</si>
  <si>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2 02 25243 05 0000 150</t>
  </si>
  <si>
    <t>Субсидия на строительство и реконструкцию (модернизацию) объектов питьевого водоснабжения</t>
  </si>
  <si>
    <t>2 02 25372 05 0000 150</t>
  </si>
  <si>
    <t>Субсидия на развитие транспортной инфраструктуры на сельских территориях</t>
  </si>
  <si>
    <t>2 02 27112 05 0000 150</t>
  </si>
  <si>
    <t xml:space="preserve">Субсидия бюджетам муниципальных образований на модернизацию объектов водоснабжения </t>
  </si>
  <si>
    <t xml:space="preserve">Субсидия на дорожную деятельность в отношении автомобильных дорог общего пользования местного значения </t>
  </si>
  <si>
    <t>Субсидия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</si>
  <si>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Субсидия  на выполнение расходных обязательств муниципальных образований на содержание объектов размещения твердых коммунальных отходов</t>
  </si>
  <si>
    <t>Субсидии бюджетам муниципальных образований (городских округов) на мероприятия по разработке проектной документации на рекультивацию несанкционированных свалок</t>
  </si>
  <si>
    <t>Субсидии  бюджетам муниципальных образований (городских округов) на мероприятия по ликвидации несанкционированных свалок по решению суда</t>
  </si>
  <si>
    <t>Субсидия бюджетам муниципальных образований для проведения мероприятий, связанных с накоплением (в том числе раздельному накоплению) твердых коммунальных отходов, на 2023 год</t>
  </si>
  <si>
    <t>2 02 25511 05 0000 150</t>
  </si>
  <si>
    <t>Субсидия на проведение комплексных кадастровых работ</t>
  </si>
  <si>
    <t xml:space="preserve">Субсидия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 </t>
  </si>
  <si>
    <t>2 02 25555 05 0000 150</t>
  </si>
  <si>
    <t xml:space="preserve">Субсидия на реализацию программ формирования современной городской среды </t>
  </si>
  <si>
    <t>Субсидия на софинансирование расходных обязательств муницпальных районов (городских округов) на содержание и обеспечение деятельности (оказание услуг) муниципальных учреждений</t>
  </si>
  <si>
    <t>Субсидия на содержание инструкторов по физической культуре и спорту</t>
  </si>
  <si>
    <t>Субсидия муниципальным учреждениям, реализующим допронительные образовательные программы спортивной подготовки</t>
  </si>
  <si>
    <t>2 02 30000 00 0000 150</t>
  </si>
  <si>
    <t>Субвенции бюджетам субъектов Российской Федерации и муниципальных образований</t>
  </si>
  <si>
    <t>2 02 30024 05 0000 150</t>
  </si>
  <si>
    <t>Субвенция на осуществление государственных полномочий по созданию и организации деятельности административных комиссий</t>
  </si>
  <si>
    <t>Субвенция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</si>
  <si>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Субвенция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</si>
  <si>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Субвенция на осуществление отдельных государственных полномочий по уведомительной регистрации коллективных договоров </t>
  </si>
  <si>
    <t xml:space="preserve">Субвенция на осуществление государственных полномочий по организации и осуществлению деятельности по опеке и попечительству в Республике Бурятия </t>
  </si>
  <si>
    <t>Субвенция на осуществление отдельного государственного полномочия  по поддержке сельского хозяйства</t>
  </si>
  <si>
    <t>Субвенция  на  администрирование отдельного государственного полномочия  по поддержке сельского хозяйства</t>
  </si>
  <si>
    <t>Субвенция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</si>
  <si>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</si>
  <si>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</si>
  <si>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Субвенция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</si>
  <si>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Субвенция на 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</si>
  <si>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2 02 35120 05 0000 150</t>
  </si>
  <si>
    <t>Субвенция  на составление (изменение, дополнение) списков кандидатов в присяжные заседатели судов общей юрисдикции в Российской Федерации</t>
  </si>
  <si>
    <t>Субвенция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</si>
  <si>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2 02 30021 05 0000 150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</si>
  <si>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</si>
  <si>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Субвенция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</si>
  <si>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 xml:space="preserve">Субвенция на финансовое обеспечение получения дошкольного образования в муниципальных образовательных организациях </t>
  </si>
  <si>
    <t>Субвенция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</si>
  <si>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Субвенция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допрлнительного образования, бывшим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</si>
  <si>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Субвенция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</si>
  <si>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2 02 39999 05 0000 150</t>
  </si>
  <si>
    <t xml:space="preserve">Субвенция  на обеспечение прав детей, находящихся в трудной жизненой ситуации на отдых и оздоровление </t>
  </si>
  <si>
    <t>Субвенция на организацию деятельности по обеспечению прав детей, находящихся в трудной жизненой ситуации на отдых и оздоровление</t>
  </si>
  <si>
    <t>Субвенция на 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</si>
  <si>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Субвенция 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</si>
  <si>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Субвенция  на осуществление государственных полномочий по расчету и предоставлению дотаций поселениям</t>
  </si>
  <si>
    <t>Субвенция на предоставление мер социальной поддержки по оплате коммунальных услуг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</si>
  <si>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2 02 40000 00 0000 150</t>
  </si>
  <si>
    <t>Иные межбюджетные трансферты</t>
  </si>
  <si>
    <t>2 02 45179 05 0000 150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</si>
  <si>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</si>
  <si>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</si>
  <si>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 муниципальных общеобразовательных учреждений</t>
  </si>
  <si>
    <t>2 02 49999 05 0000 150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</si>
  <si>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</si>
  <si>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изм. на 12.04.2024</t>
  </si>
  <si>
    <t>Субсидия на проведение комплексных кадастровых  работ за счет республиканского бюджета</t>
  </si>
  <si>
    <t xml:space="preserve">от 21.12.2023 года № 87_____   </t>
  </si>
  <si>
    <t>от 21.12.2023 года № 87</t>
  </si>
  <si>
    <t xml:space="preserve">от 21.12.2023 года № 87 </t>
  </si>
  <si>
    <t>О внесении изменений в решение о бюджете МО Кабанский район" на 2024 год</t>
  </si>
  <si>
    <t xml:space="preserve">от  21.12.2023 года № 87  </t>
  </si>
  <si>
    <t>изм. на 23.10.2024</t>
  </si>
  <si>
    <t>Субсидии бюджетам муниципальных образований на проектирование объектов водоснабжения</t>
  </si>
  <si>
    <t>Приложение 3</t>
  </si>
  <si>
    <t xml:space="preserve">от  23.10.2023 года №   145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</si>
</sst>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#,##0.000000"/>
    <numFmt numFmtId="167" formatCode="#,##0.00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0"/>
      <color indexed="8"/>
      <name val="Arial Cyr"/>
      <family val="2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5"/>
      <name val="Times New Roman"/>
      <family val="1"/>
    </font>
    <font>
      <b/>
      <i/>
      <sz val="15"/>
      <name val="Times New Roman"/>
      <family val="1"/>
      <charset val="204"/>
    </font>
    <font>
      <b/>
      <i/>
      <sz val="15"/>
      <name val="Times New Roman"/>
      <family val="1"/>
    </font>
    <font>
      <b/>
      <i/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5"/>
      <color rgb="FFFF0000"/>
      <name val="Times New Roman"/>
      <family val="1"/>
    </font>
    <font>
      <sz val="12"/>
      <color rgb="FFFF0000"/>
      <name val="Times New Roman"/>
      <family val="1"/>
    </font>
    <font>
      <sz val="15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</font>
    <font>
      <sz val="12"/>
      <color rgb="FF0070C0"/>
      <name val="Times New Roman"/>
      <family val="1"/>
    </font>
    <font>
      <b/>
      <sz val="15"/>
      <name val="Times New Roman"/>
      <family val="1"/>
    </font>
    <font>
      <i/>
      <sz val="15"/>
      <name val="Times New Roman"/>
      <family val="1"/>
    </font>
    <font>
      <sz val="12"/>
      <color theme="4"/>
      <name val="Times New Roman"/>
      <family val="1"/>
    </font>
    <font>
      <b/>
      <i/>
      <sz val="12"/>
      <color theme="4"/>
      <name val="Times New Roman"/>
      <family val="1"/>
    </font>
    <font>
      <b/>
      <sz val="15"/>
      <color theme="4"/>
      <name val="Times New Roman"/>
      <family val="1"/>
    </font>
    <font>
      <sz val="15"/>
      <color theme="4"/>
      <name val="Times New Roman"/>
      <family val="1"/>
    </font>
    <font>
      <b/>
      <i/>
      <sz val="15"/>
      <color theme="4"/>
      <name val="Times New Roman"/>
      <family val="1"/>
    </font>
    <font>
      <i/>
      <sz val="15"/>
      <color theme="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 applyBorder="0" applyProtection="0"/>
  </cellStyleXfs>
  <cellXfs count="85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5" fillId="0" borderId="0" xfId="2" applyFont="1"/>
    <xf numFmtId="0" fontId="5" fillId="0" borderId="0" xfId="2" applyFont="1" applyAlignment="1">
      <alignment horizontal="right"/>
    </xf>
    <xf numFmtId="0" fontId="4" fillId="0" borderId="0" xfId="2" applyFont="1"/>
    <xf numFmtId="0" fontId="6" fillId="0" borderId="0" xfId="2" applyFont="1" applyAlignment="1">
      <alignment horizontal="center" vertical="center"/>
    </xf>
    <xf numFmtId="4" fontId="5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6" fillId="0" borderId="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2" fillId="0" borderId="0" xfId="2"/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3" applyFont="1" applyBorder="1" applyAlignment="1">
      <alignment horizontal="left" vertical="center" wrapText="1"/>
    </xf>
    <xf numFmtId="0" fontId="10" fillId="0" borderId="0" xfId="2" applyFont="1"/>
    <xf numFmtId="0" fontId="14" fillId="0" borderId="0" xfId="2" applyFont="1"/>
    <xf numFmtId="0" fontId="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3" fillId="0" borderId="3" xfId="2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/>
    </xf>
    <xf numFmtId="0" fontId="21" fillId="0" borderId="0" xfId="2" applyFont="1"/>
    <xf numFmtId="165" fontId="4" fillId="2" borderId="0" xfId="2" applyNumberFormat="1" applyFont="1" applyFill="1" applyAlignment="1">
      <alignment horizontal="right"/>
    </xf>
    <xf numFmtId="4" fontId="20" fillId="0" borderId="3" xfId="0" applyNumberFormat="1" applyFont="1" applyBorder="1" applyAlignment="1">
      <alignment horizontal="center" vertical="center" wrapText="1"/>
    </xf>
    <xf numFmtId="167" fontId="9" fillId="0" borderId="3" xfId="0" applyNumberFormat="1" applyFont="1" applyBorder="1" applyAlignment="1">
      <alignment horizontal="center" vertical="center" wrapText="1"/>
    </xf>
    <xf numFmtId="167" fontId="13" fillId="2" borderId="3" xfId="0" applyNumberFormat="1" applyFont="1" applyFill="1" applyBorder="1" applyAlignment="1">
      <alignment horizontal="center" vertical="center" wrapText="1"/>
    </xf>
    <xf numFmtId="167" fontId="18" fillId="2" borderId="3" xfId="0" applyNumberFormat="1" applyFont="1" applyFill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 wrapText="1"/>
    </xf>
    <xf numFmtId="167" fontId="12" fillId="0" borderId="3" xfId="0" applyNumberFormat="1" applyFont="1" applyBorder="1" applyAlignment="1">
      <alignment horizontal="center" vertical="center" wrapText="1"/>
    </xf>
    <xf numFmtId="167" fontId="11" fillId="2" borderId="3" xfId="0" applyNumberFormat="1" applyFont="1" applyFill="1" applyBorder="1" applyAlignment="1">
      <alignment horizontal="center" vertical="center" wrapText="1"/>
    </xf>
    <xf numFmtId="167" fontId="16" fillId="2" borderId="3" xfId="0" applyNumberFormat="1" applyFont="1" applyFill="1" applyBorder="1" applyAlignment="1">
      <alignment horizontal="center" vertical="center" wrapText="1"/>
    </xf>
    <xf numFmtId="167" fontId="13" fillId="0" borderId="3" xfId="0" applyNumberFormat="1" applyFont="1" applyBorder="1" applyAlignment="1">
      <alignment horizontal="center" vertical="center" wrapText="1"/>
    </xf>
    <xf numFmtId="167" fontId="11" fillId="2" borderId="3" xfId="1" applyNumberFormat="1" applyFont="1" applyFill="1" applyBorder="1" applyAlignment="1">
      <alignment horizontal="center" vertical="center" wrapText="1"/>
    </xf>
    <xf numFmtId="0" fontId="24" fillId="0" borderId="0" xfId="2" applyFont="1"/>
    <xf numFmtId="0" fontId="24" fillId="0" borderId="0" xfId="2" applyFont="1" applyAlignment="1">
      <alignment horizontal="right"/>
    </xf>
    <xf numFmtId="4" fontId="24" fillId="0" borderId="0" xfId="2" applyNumberFormat="1" applyFont="1" applyAlignment="1">
      <alignment horizontal="center" vertical="center"/>
    </xf>
    <xf numFmtId="4" fontId="25" fillId="0" borderId="3" xfId="0" applyNumberFormat="1" applyFont="1" applyBorder="1" applyAlignment="1">
      <alignment horizontal="center" vertical="center" wrapText="1"/>
    </xf>
    <xf numFmtId="166" fontId="26" fillId="0" borderId="3" xfId="0" applyNumberFormat="1" applyFont="1" applyBorder="1" applyAlignment="1">
      <alignment horizontal="center" vertical="center" wrapText="1"/>
    </xf>
    <xf numFmtId="166" fontId="27" fillId="0" borderId="3" xfId="0" applyNumberFormat="1" applyFont="1" applyBorder="1" applyAlignment="1">
      <alignment horizontal="center" vertical="center" wrapText="1"/>
    </xf>
    <xf numFmtId="166" fontId="28" fillId="2" borderId="3" xfId="0" applyNumberFormat="1" applyFont="1" applyFill="1" applyBorder="1" applyAlignment="1">
      <alignment horizontal="center" vertical="center" wrapText="1"/>
    </xf>
    <xf numFmtId="166" fontId="29" fillId="2" borderId="3" xfId="0" applyNumberFormat="1" applyFont="1" applyFill="1" applyBorder="1" applyAlignment="1">
      <alignment horizontal="center" vertical="center" wrapText="1"/>
    </xf>
    <xf numFmtId="166" fontId="28" fillId="0" borderId="3" xfId="0" applyNumberFormat="1" applyFont="1" applyBorder="1" applyAlignment="1">
      <alignment horizontal="center" vertical="center" wrapText="1"/>
    </xf>
    <xf numFmtId="166" fontId="27" fillId="2" borderId="3" xfId="0" applyNumberFormat="1" applyFont="1" applyFill="1" applyBorder="1" applyAlignment="1">
      <alignment horizontal="center" vertical="center" wrapText="1"/>
    </xf>
    <xf numFmtId="166" fontId="29" fillId="2" borderId="3" xfId="1" applyNumberFormat="1" applyFont="1" applyFill="1" applyBorder="1" applyAlignment="1">
      <alignment horizontal="center" vertical="center" wrapText="1"/>
    </xf>
    <xf numFmtId="165" fontId="22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165" fontId="23" fillId="2" borderId="3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65" fontId="16" fillId="2" borderId="3" xfId="0" applyNumberFormat="1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23" fillId="2" borderId="3" xfId="1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.7%20&#1052;&#1041;&#1058;%2020-2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F102"/>
  <sheetViews>
    <sheetView tabSelected="1" zoomScale="90" zoomScaleNormal="90" zoomScaleSheetLayoutView="90" workbookViewId="0">
      <pane xSplit="3" ySplit="15" topLeftCell="D16" activePane="bottomRight" state="frozen"/>
      <selection pane="topRight" activeCell="D1" sqref="D1"/>
      <selection pane="bottomLeft" activeCell="A11" sqref="A11"/>
      <selection pane="bottomRight" activeCell="M6" sqref="M6"/>
    </sheetView>
  </sheetViews>
  <sheetFormatPr defaultRowHeight="15.75" x14ac:dyDescent="0.25"/>
  <cols>
    <col min="1" max="1" width="8.140625" style="1" customWidth="1"/>
    <col min="2" max="2" width="24.7109375" style="2" customWidth="1"/>
    <col min="3" max="3" width="128.140625" style="3" customWidth="1"/>
    <col min="4" max="4" width="21.28515625" style="4" hidden="1" customWidth="1"/>
    <col min="5" max="5" width="23" style="61" hidden="1" customWidth="1"/>
    <col min="6" max="7" width="23" style="4" hidden="1" customWidth="1"/>
    <col min="8" max="8" width="23" style="4" customWidth="1"/>
    <col min="9" max="9" width="23.7109375" style="4" hidden="1" customWidth="1"/>
    <col min="10" max="11" width="23" style="4" hidden="1" customWidth="1"/>
    <col min="12" max="12" width="17.85546875" style="6" hidden="1" customWidth="1"/>
    <col min="13" max="13" width="21.42578125" style="6" customWidth="1"/>
    <col min="14" max="234" width="9.140625" style="6"/>
    <col min="235" max="235" width="6.85546875" style="6" customWidth="1"/>
    <col min="236" max="236" width="27.85546875" style="6" customWidth="1"/>
    <col min="237" max="237" width="143.140625" style="6" customWidth="1"/>
    <col min="238" max="239" width="17" style="6" customWidth="1"/>
    <col min="240" max="490" width="9.140625" style="6"/>
    <col min="491" max="491" width="6.85546875" style="6" customWidth="1"/>
    <col min="492" max="492" width="27.85546875" style="6" customWidth="1"/>
    <col min="493" max="493" width="143.140625" style="6" customWidth="1"/>
    <col min="494" max="495" width="17" style="6" customWidth="1"/>
    <col min="496" max="746" width="9.140625" style="6"/>
    <col min="747" max="747" width="6.85546875" style="6" customWidth="1"/>
    <col min="748" max="748" width="27.85546875" style="6" customWidth="1"/>
    <col min="749" max="749" width="143.140625" style="6" customWidth="1"/>
    <col min="750" max="751" width="17" style="6" customWidth="1"/>
    <col min="752" max="1002" width="9.140625" style="6"/>
    <col min="1003" max="1003" width="6.85546875" style="6" customWidth="1"/>
    <col min="1004" max="1004" width="27.85546875" style="6" customWidth="1"/>
    <col min="1005" max="1005" width="143.140625" style="6" customWidth="1"/>
    <col min="1006" max="1007" width="17" style="6" customWidth="1"/>
    <col min="1008" max="1258" width="9.140625" style="6"/>
    <col min="1259" max="1259" width="6.85546875" style="6" customWidth="1"/>
    <col min="1260" max="1260" width="27.85546875" style="6" customWidth="1"/>
    <col min="1261" max="1261" width="143.140625" style="6" customWidth="1"/>
    <col min="1262" max="1263" width="17" style="6" customWidth="1"/>
    <col min="1264" max="1514" width="9.140625" style="6"/>
    <col min="1515" max="1515" width="6.85546875" style="6" customWidth="1"/>
    <col min="1516" max="1516" width="27.85546875" style="6" customWidth="1"/>
    <col min="1517" max="1517" width="143.140625" style="6" customWidth="1"/>
    <col min="1518" max="1519" width="17" style="6" customWidth="1"/>
    <col min="1520" max="1770" width="9.140625" style="6"/>
    <col min="1771" max="1771" width="6.85546875" style="6" customWidth="1"/>
    <col min="1772" max="1772" width="27.85546875" style="6" customWidth="1"/>
    <col min="1773" max="1773" width="143.140625" style="6" customWidth="1"/>
    <col min="1774" max="1775" width="17" style="6" customWidth="1"/>
    <col min="1776" max="2026" width="9.140625" style="6"/>
    <col min="2027" max="2027" width="6.85546875" style="6" customWidth="1"/>
    <col min="2028" max="2028" width="27.85546875" style="6" customWidth="1"/>
    <col min="2029" max="2029" width="143.140625" style="6" customWidth="1"/>
    <col min="2030" max="2031" width="17" style="6" customWidth="1"/>
    <col min="2032" max="2282" width="9.140625" style="6"/>
    <col min="2283" max="2283" width="6.85546875" style="6" customWidth="1"/>
    <col min="2284" max="2284" width="27.85546875" style="6" customWidth="1"/>
    <col min="2285" max="2285" width="143.140625" style="6" customWidth="1"/>
    <col min="2286" max="2287" width="17" style="6" customWidth="1"/>
    <col min="2288" max="2538" width="9.140625" style="6"/>
    <col min="2539" max="2539" width="6.85546875" style="6" customWidth="1"/>
    <col min="2540" max="2540" width="27.85546875" style="6" customWidth="1"/>
    <col min="2541" max="2541" width="143.140625" style="6" customWidth="1"/>
    <col min="2542" max="2543" width="17" style="6" customWidth="1"/>
    <col min="2544" max="2794" width="9.140625" style="6"/>
    <col min="2795" max="2795" width="6.85546875" style="6" customWidth="1"/>
    <col min="2796" max="2796" width="27.85546875" style="6" customWidth="1"/>
    <col min="2797" max="2797" width="143.140625" style="6" customWidth="1"/>
    <col min="2798" max="2799" width="17" style="6" customWidth="1"/>
    <col min="2800" max="3050" width="9.140625" style="6"/>
    <col min="3051" max="3051" width="6.85546875" style="6" customWidth="1"/>
    <col min="3052" max="3052" width="27.85546875" style="6" customWidth="1"/>
    <col min="3053" max="3053" width="143.140625" style="6" customWidth="1"/>
    <col min="3054" max="3055" width="17" style="6" customWidth="1"/>
    <col min="3056" max="3306" width="9.140625" style="6"/>
    <col min="3307" max="3307" width="6.85546875" style="6" customWidth="1"/>
    <col min="3308" max="3308" width="27.85546875" style="6" customWidth="1"/>
    <col min="3309" max="3309" width="143.140625" style="6" customWidth="1"/>
    <col min="3310" max="3311" width="17" style="6" customWidth="1"/>
    <col min="3312" max="3562" width="9.140625" style="6"/>
    <col min="3563" max="3563" width="6.85546875" style="6" customWidth="1"/>
    <col min="3564" max="3564" width="27.85546875" style="6" customWidth="1"/>
    <col min="3565" max="3565" width="143.140625" style="6" customWidth="1"/>
    <col min="3566" max="3567" width="17" style="6" customWidth="1"/>
    <col min="3568" max="3818" width="9.140625" style="6"/>
    <col min="3819" max="3819" width="6.85546875" style="6" customWidth="1"/>
    <col min="3820" max="3820" width="27.85546875" style="6" customWidth="1"/>
    <col min="3821" max="3821" width="143.140625" style="6" customWidth="1"/>
    <col min="3822" max="3823" width="17" style="6" customWidth="1"/>
    <col min="3824" max="4074" width="9.140625" style="6"/>
    <col min="4075" max="4075" width="6.85546875" style="6" customWidth="1"/>
    <col min="4076" max="4076" width="27.85546875" style="6" customWidth="1"/>
    <col min="4077" max="4077" width="143.140625" style="6" customWidth="1"/>
    <col min="4078" max="4079" width="17" style="6" customWidth="1"/>
    <col min="4080" max="4330" width="9.140625" style="6"/>
    <col min="4331" max="4331" width="6.85546875" style="6" customWidth="1"/>
    <col min="4332" max="4332" width="27.85546875" style="6" customWidth="1"/>
    <col min="4333" max="4333" width="143.140625" style="6" customWidth="1"/>
    <col min="4334" max="4335" width="17" style="6" customWidth="1"/>
    <col min="4336" max="4586" width="9.140625" style="6"/>
    <col min="4587" max="4587" width="6.85546875" style="6" customWidth="1"/>
    <col min="4588" max="4588" width="27.85546875" style="6" customWidth="1"/>
    <col min="4589" max="4589" width="143.140625" style="6" customWidth="1"/>
    <col min="4590" max="4591" width="17" style="6" customWidth="1"/>
    <col min="4592" max="4842" width="9.140625" style="6"/>
    <col min="4843" max="4843" width="6.85546875" style="6" customWidth="1"/>
    <col min="4844" max="4844" width="27.85546875" style="6" customWidth="1"/>
    <col min="4845" max="4845" width="143.140625" style="6" customWidth="1"/>
    <col min="4846" max="4847" width="17" style="6" customWidth="1"/>
    <col min="4848" max="5098" width="9.140625" style="6"/>
    <col min="5099" max="5099" width="6.85546875" style="6" customWidth="1"/>
    <col min="5100" max="5100" width="27.85546875" style="6" customWidth="1"/>
    <col min="5101" max="5101" width="143.140625" style="6" customWidth="1"/>
    <col min="5102" max="5103" width="17" style="6" customWidth="1"/>
    <col min="5104" max="5354" width="9.140625" style="6"/>
    <col min="5355" max="5355" width="6.85546875" style="6" customWidth="1"/>
    <col min="5356" max="5356" width="27.85546875" style="6" customWidth="1"/>
    <col min="5357" max="5357" width="143.140625" style="6" customWidth="1"/>
    <col min="5358" max="5359" width="17" style="6" customWidth="1"/>
    <col min="5360" max="5610" width="9.140625" style="6"/>
    <col min="5611" max="5611" width="6.85546875" style="6" customWidth="1"/>
    <col min="5612" max="5612" width="27.85546875" style="6" customWidth="1"/>
    <col min="5613" max="5613" width="143.140625" style="6" customWidth="1"/>
    <col min="5614" max="5615" width="17" style="6" customWidth="1"/>
    <col min="5616" max="5866" width="9.140625" style="6"/>
    <col min="5867" max="5867" width="6.85546875" style="6" customWidth="1"/>
    <col min="5868" max="5868" width="27.85546875" style="6" customWidth="1"/>
    <col min="5869" max="5869" width="143.140625" style="6" customWidth="1"/>
    <col min="5870" max="5871" width="17" style="6" customWidth="1"/>
    <col min="5872" max="6122" width="9.140625" style="6"/>
    <col min="6123" max="6123" width="6.85546875" style="6" customWidth="1"/>
    <col min="6124" max="6124" width="27.85546875" style="6" customWidth="1"/>
    <col min="6125" max="6125" width="143.140625" style="6" customWidth="1"/>
    <col min="6126" max="6127" width="17" style="6" customWidth="1"/>
    <col min="6128" max="6378" width="9.140625" style="6"/>
    <col min="6379" max="6379" width="6.85546875" style="6" customWidth="1"/>
    <col min="6380" max="6380" width="27.85546875" style="6" customWidth="1"/>
    <col min="6381" max="6381" width="143.140625" style="6" customWidth="1"/>
    <col min="6382" max="6383" width="17" style="6" customWidth="1"/>
    <col min="6384" max="6634" width="9.140625" style="6"/>
    <col min="6635" max="6635" width="6.85546875" style="6" customWidth="1"/>
    <col min="6636" max="6636" width="27.85546875" style="6" customWidth="1"/>
    <col min="6637" max="6637" width="143.140625" style="6" customWidth="1"/>
    <col min="6638" max="6639" width="17" style="6" customWidth="1"/>
    <col min="6640" max="6890" width="9.140625" style="6"/>
    <col min="6891" max="6891" width="6.85546875" style="6" customWidth="1"/>
    <col min="6892" max="6892" width="27.85546875" style="6" customWidth="1"/>
    <col min="6893" max="6893" width="143.140625" style="6" customWidth="1"/>
    <col min="6894" max="6895" width="17" style="6" customWidth="1"/>
    <col min="6896" max="7146" width="9.140625" style="6"/>
    <col min="7147" max="7147" width="6.85546875" style="6" customWidth="1"/>
    <col min="7148" max="7148" width="27.85546875" style="6" customWidth="1"/>
    <col min="7149" max="7149" width="143.140625" style="6" customWidth="1"/>
    <col min="7150" max="7151" width="17" style="6" customWidth="1"/>
    <col min="7152" max="7402" width="9.140625" style="6"/>
    <col min="7403" max="7403" width="6.85546875" style="6" customWidth="1"/>
    <col min="7404" max="7404" width="27.85546875" style="6" customWidth="1"/>
    <col min="7405" max="7405" width="143.140625" style="6" customWidth="1"/>
    <col min="7406" max="7407" width="17" style="6" customWidth="1"/>
    <col min="7408" max="7658" width="9.140625" style="6"/>
    <col min="7659" max="7659" width="6.85546875" style="6" customWidth="1"/>
    <col min="7660" max="7660" width="27.85546875" style="6" customWidth="1"/>
    <col min="7661" max="7661" width="143.140625" style="6" customWidth="1"/>
    <col min="7662" max="7663" width="17" style="6" customWidth="1"/>
    <col min="7664" max="7914" width="9.140625" style="6"/>
    <col min="7915" max="7915" width="6.85546875" style="6" customWidth="1"/>
    <col min="7916" max="7916" width="27.85546875" style="6" customWidth="1"/>
    <col min="7917" max="7917" width="143.140625" style="6" customWidth="1"/>
    <col min="7918" max="7919" width="17" style="6" customWidth="1"/>
    <col min="7920" max="8170" width="9.140625" style="6"/>
    <col min="8171" max="8171" width="6.85546875" style="6" customWidth="1"/>
    <col min="8172" max="8172" width="27.85546875" style="6" customWidth="1"/>
    <col min="8173" max="8173" width="143.140625" style="6" customWidth="1"/>
    <col min="8174" max="8175" width="17" style="6" customWidth="1"/>
    <col min="8176" max="8426" width="9.140625" style="6"/>
    <col min="8427" max="8427" width="6.85546875" style="6" customWidth="1"/>
    <col min="8428" max="8428" width="27.85546875" style="6" customWidth="1"/>
    <col min="8429" max="8429" width="143.140625" style="6" customWidth="1"/>
    <col min="8430" max="8431" width="17" style="6" customWidth="1"/>
    <col min="8432" max="8682" width="9.140625" style="6"/>
    <col min="8683" max="8683" width="6.85546875" style="6" customWidth="1"/>
    <col min="8684" max="8684" width="27.85546875" style="6" customWidth="1"/>
    <col min="8685" max="8685" width="143.140625" style="6" customWidth="1"/>
    <col min="8686" max="8687" width="17" style="6" customWidth="1"/>
    <col min="8688" max="8938" width="9.140625" style="6"/>
    <col min="8939" max="8939" width="6.85546875" style="6" customWidth="1"/>
    <col min="8940" max="8940" width="27.85546875" style="6" customWidth="1"/>
    <col min="8941" max="8941" width="143.140625" style="6" customWidth="1"/>
    <col min="8942" max="8943" width="17" style="6" customWidth="1"/>
    <col min="8944" max="9194" width="9.140625" style="6"/>
    <col min="9195" max="9195" width="6.85546875" style="6" customWidth="1"/>
    <col min="9196" max="9196" width="27.85546875" style="6" customWidth="1"/>
    <col min="9197" max="9197" width="143.140625" style="6" customWidth="1"/>
    <col min="9198" max="9199" width="17" style="6" customWidth="1"/>
    <col min="9200" max="9450" width="9.140625" style="6"/>
    <col min="9451" max="9451" width="6.85546875" style="6" customWidth="1"/>
    <col min="9452" max="9452" width="27.85546875" style="6" customWidth="1"/>
    <col min="9453" max="9453" width="143.140625" style="6" customWidth="1"/>
    <col min="9454" max="9455" width="17" style="6" customWidth="1"/>
    <col min="9456" max="9706" width="9.140625" style="6"/>
    <col min="9707" max="9707" width="6.85546875" style="6" customWidth="1"/>
    <col min="9708" max="9708" width="27.85546875" style="6" customWidth="1"/>
    <col min="9709" max="9709" width="143.140625" style="6" customWidth="1"/>
    <col min="9710" max="9711" width="17" style="6" customWidth="1"/>
    <col min="9712" max="9962" width="9.140625" style="6"/>
    <col min="9963" max="9963" width="6.85546875" style="6" customWidth="1"/>
    <col min="9964" max="9964" width="27.85546875" style="6" customWidth="1"/>
    <col min="9965" max="9965" width="143.140625" style="6" customWidth="1"/>
    <col min="9966" max="9967" width="17" style="6" customWidth="1"/>
    <col min="9968" max="10218" width="9.140625" style="6"/>
    <col min="10219" max="10219" width="6.85546875" style="6" customWidth="1"/>
    <col min="10220" max="10220" width="27.85546875" style="6" customWidth="1"/>
    <col min="10221" max="10221" width="143.140625" style="6" customWidth="1"/>
    <col min="10222" max="10223" width="17" style="6" customWidth="1"/>
    <col min="10224" max="10474" width="9.140625" style="6"/>
    <col min="10475" max="10475" width="6.85546875" style="6" customWidth="1"/>
    <col min="10476" max="10476" width="27.85546875" style="6" customWidth="1"/>
    <col min="10477" max="10477" width="143.140625" style="6" customWidth="1"/>
    <col min="10478" max="10479" width="17" style="6" customWidth="1"/>
    <col min="10480" max="10730" width="9.140625" style="6"/>
    <col min="10731" max="10731" width="6.85546875" style="6" customWidth="1"/>
    <col min="10732" max="10732" width="27.85546875" style="6" customWidth="1"/>
    <col min="10733" max="10733" width="143.140625" style="6" customWidth="1"/>
    <col min="10734" max="10735" width="17" style="6" customWidth="1"/>
    <col min="10736" max="10986" width="9.140625" style="6"/>
    <col min="10987" max="10987" width="6.85546875" style="6" customWidth="1"/>
    <col min="10988" max="10988" width="27.85546875" style="6" customWidth="1"/>
    <col min="10989" max="10989" width="143.140625" style="6" customWidth="1"/>
    <col min="10990" max="10991" width="17" style="6" customWidth="1"/>
    <col min="10992" max="11242" width="9.140625" style="6"/>
    <col min="11243" max="11243" width="6.85546875" style="6" customWidth="1"/>
    <col min="11244" max="11244" width="27.85546875" style="6" customWidth="1"/>
    <col min="11245" max="11245" width="143.140625" style="6" customWidth="1"/>
    <col min="11246" max="11247" width="17" style="6" customWidth="1"/>
    <col min="11248" max="11498" width="9.140625" style="6"/>
    <col min="11499" max="11499" width="6.85546875" style="6" customWidth="1"/>
    <col min="11500" max="11500" width="27.85546875" style="6" customWidth="1"/>
    <col min="11501" max="11501" width="143.140625" style="6" customWidth="1"/>
    <col min="11502" max="11503" width="17" style="6" customWidth="1"/>
    <col min="11504" max="11754" width="9.140625" style="6"/>
    <col min="11755" max="11755" width="6.85546875" style="6" customWidth="1"/>
    <col min="11756" max="11756" width="27.85546875" style="6" customWidth="1"/>
    <col min="11757" max="11757" width="143.140625" style="6" customWidth="1"/>
    <col min="11758" max="11759" width="17" style="6" customWidth="1"/>
    <col min="11760" max="12010" width="9.140625" style="6"/>
    <col min="12011" max="12011" width="6.85546875" style="6" customWidth="1"/>
    <col min="12012" max="12012" width="27.85546875" style="6" customWidth="1"/>
    <col min="12013" max="12013" width="143.140625" style="6" customWidth="1"/>
    <col min="12014" max="12015" width="17" style="6" customWidth="1"/>
    <col min="12016" max="12266" width="9.140625" style="6"/>
    <col min="12267" max="12267" width="6.85546875" style="6" customWidth="1"/>
    <col min="12268" max="12268" width="27.85546875" style="6" customWidth="1"/>
    <col min="12269" max="12269" width="143.140625" style="6" customWidth="1"/>
    <col min="12270" max="12271" width="17" style="6" customWidth="1"/>
    <col min="12272" max="12522" width="9.140625" style="6"/>
    <col min="12523" max="12523" width="6.85546875" style="6" customWidth="1"/>
    <col min="12524" max="12524" width="27.85546875" style="6" customWidth="1"/>
    <col min="12525" max="12525" width="143.140625" style="6" customWidth="1"/>
    <col min="12526" max="12527" width="17" style="6" customWidth="1"/>
    <col min="12528" max="12778" width="9.140625" style="6"/>
    <col min="12779" max="12779" width="6.85546875" style="6" customWidth="1"/>
    <col min="12780" max="12780" width="27.85546875" style="6" customWidth="1"/>
    <col min="12781" max="12781" width="143.140625" style="6" customWidth="1"/>
    <col min="12782" max="12783" width="17" style="6" customWidth="1"/>
    <col min="12784" max="13034" width="9.140625" style="6"/>
    <col min="13035" max="13035" width="6.85546875" style="6" customWidth="1"/>
    <col min="13036" max="13036" width="27.85546875" style="6" customWidth="1"/>
    <col min="13037" max="13037" width="143.140625" style="6" customWidth="1"/>
    <col min="13038" max="13039" width="17" style="6" customWidth="1"/>
    <col min="13040" max="13290" width="9.140625" style="6"/>
    <col min="13291" max="13291" width="6.85546875" style="6" customWidth="1"/>
    <col min="13292" max="13292" width="27.85546875" style="6" customWidth="1"/>
    <col min="13293" max="13293" width="143.140625" style="6" customWidth="1"/>
    <col min="13294" max="13295" width="17" style="6" customWidth="1"/>
    <col min="13296" max="13546" width="9.140625" style="6"/>
    <col min="13547" max="13547" width="6.85546875" style="6" customWidth="1"/>
    <col min="13548" max="13548" width="27.85546875" style="6" customWidth="1"/>
    <col min="13549" max="13549" width="143.140625" style="6" customWidth="1"/>
    <col min="13550" max="13551" width="17" style="6" customWidth="1"/>
    <col min="13552" max="13802" width="9.140625" style="6"/>
    <col min="13803" max="13803" width="6.85546875" style="6" customWidth="1"/>
    <col min="13804" max="13804" width="27.85546875" style="6" customWidth="1"/>
    <col min="13805" max="13805" width="143.140625" style="6" customWidth="1"/>
    <col min="13806" max="13807" width="17" style="6" customWidth="1"/>
    <col min="13808" max="14058" width="9.140625" style="6"/>
    <col min="14059" max="14059" width="6.85546875" style="6" customWidth="1"/>
    <col min="14060" max="14060" width="27.85546875" style="6" customWidth="1"/>
    <col min="14061" max="14061" width="143.140625" style="6" customWidth="1"/>
    <col min="14062" max="14063" width="17" style="6" customWidth="1"/>
    <col min="14064" max="14314" width="9.140625" style="6"/>
    <col min="14315" max="14315" width="6.85546875" style="6" customWidth="1"/>
    <col min="14316" max="14316" width="27.85546875" style="6" customWidth="1"/>
    <col min="14317" max="14317" width="143.140625" style="6" customWidth="1"/>
    <col min="14318" max="14319" width="17" style="6" customWidth="1"/>
    <col min="14320" max="14570" width="9.140625" style="6"/>
    <col min="14571" max="14571" width="6.85546875" style="6" customWidth="1"/>
    <col min="14572" max="14572" width="27.85546875" style="6" customWidth="1"/>
    <col min="14573" max="14573" width="143.140625" style="6" customWidth="1"/>
    <col min="14574" max="14575" width="17" style="6" customWidth="1"/>
    <col min="14576" max="14826" width="9.140625" style="6"/>
    <col min="14827" max="14827" width="6.85546875" style="6" customWidth="1"/>
    <col min="14828" max="14828" width="27.85546875" style="6" customWidth="1"/>
    <col min="14829" max="14829" width="143.140625" style="6" customWidth="1"/>
    <col min="14830" max="14831" width="17" style="6" customWidth="1"/>
    <col min="14832" max="15082" width="9.140625" style="6"/>
    <col min="15083" max="15083" width="6.85546875" style="6" customWidth="1"/>
    <col min="15084" max="15084" width="27.85546875" style="6" customWidth="1"/>
    <col min="15085" max="15085" width="143.140625" style="6" customWidth="1"/>
    <col min="15086" max="15087" width="17" style="6" customWidth="1"/>
    <col min="15088" max="15338" width="9.140625" style="6"/>
    <col min="15339" max="15339" width="6.85546875" style="6" customWidth="1"/>
    <col min="15340" max="15340" width="27.85546875" style="6" customWidth="1"/>
    <col min="15341" max="15341" width="143.140625" style="6" customWidth="1"/>
    <col min="15342" max="15343" width="17" style="6" customWidth="1"/>
    <col min="15344" max="15594" width="9.140625" style="6"/>
    <col min="15595" max="15595" width="6.85546875" style="6" customWidth="1"/>
    <col min="15596" max="15596" width="27.85546875" style="6" customWidth="1"/>
    <col min="15597" max="15597" width="143.140625" style="6" customWidth="1"/>
    <col min="15598" max="15599" width="17" style="6" customWidth="1"/>
    <col min="15600" max="15850" width="9.140625" style="6"/>
    <col min="15851" max="15851" width="6.85546875" style="6" customWidth="1"/>
    <col min="15852" max="15852" width="27.85546875" style="6" customWidth="1"/>
    <col min="15853" max="15853" width="143.140625" style="6" customWidth="1"/>
    <col min="15854" max="15855" width="17" style="6" customWidth="1"/>
    <col min="15856" max="16106" width="9.140625" style="6"/>
    <col min="16107" max="16107" width="6.85546875" style="6" customWidth="1"/>
    <col min="16108" max="16108" width="27.85546875" style="6" customWidth="1"/>
    <col min="16109" max="16109" width="143.140625" style="6" customWidth="1"/>
    <col min="16110" max="16111" width="17" style="6" customWidth="1"/>
    <col min="16112" max="16384" width="9.140625" style="6"/>
  </cols>
  <sheetData>
    <row r="1" spans="1:229" x14ac:dyDescent="0.25">
      <c r="K1" s="5" t="s">
        <v>0</v>
      </c>
      <c r="M1" s="5" t="s">
        <v>110</v>
      </c>
    </row>
    <row r="2" spans="1:229" x14ac:dyDescent="0.25">
      <c r="K2" s="5" t="s">
        <v>1</v>
      </c>
      <c r="M2" s="5" t="s">
        <v>1</v>
      </c>
    </row>
    <row r="3" spans="1:229" x14ac:dyDescent="0.25">
      <c r="K3" s="5" t="s">
        <v>106</v>
      </c>
      <c r="M3" s="5" t="s">
        <v>106</v>
      </c>
    </row>
    <row r="4" spans="1:229" x14ac:dyDescent="0.25">
      <c r="K4" s="5" t="s">
        <v>3</v>
      </c>
      <c r="M4" s="5" t="s">
        <v>3</v>
      </c>
    </row>
    <row r="5" spans="1:229" x14ac:dyDescent="0.25">
      <c r="K5" s="5" t="s">
        <v>107</v>
      </c>
      <c r="M5" s="5" t="s">
        <v>111</v>
      </c>
    </row>
    <row r="6" spans="1:229" x14ac:dyDescent="0.25">
      <c r="I6" s="8"/>
      <c r="J6" s="8"/>
      <c r="K6" s="8"/>
      <c r="M6" s="8"/>
    </row>
    <row r="7" spans="1:229" x14ac:dyDescent="0.25">
      <c r="C7" s="4"/>
      <c r="D7" s="49"/>
      <c r="E7" s="62" t="s">
        <v>0</v>
      </c>
      <c r="K7" s="5" t="s">
        <v>0</v>
      </c>
      <c r="M7" s="5" t="s">
        <v>0</v>
      </c>
    </row>
    <row r="8" spans="1:229" x14ac:dyDescent="0.25">
      <c r="C8" s="4"/>
      <c r="D8" s="49"/>
      <c r="E8" s="62" t="s">
        <v>1</v>
      </c>
      <c r="K8" s="5" t="s">
        <v>1</v>
      </c>
      <c r="M8" s="5" t="s">
        <v>1</v>
      </c>
    </row>
    <row r="9" spans="1:229" x14ac:dyDescent="0.25">
      <c r="C9" s="4"/>
      <c r="D9" s="49"/>
      <c r="E9" s="62" t="s">
        <v>2</v>
      </c>
      <c r="K9" s="5" t="s">
        <v>2</v>
      </c>
      <c r="M9" s="5" t="s">
        <v>2</v>
      </c>
    </row>
    <row r="10" spans="1:229" x14ac:dyDescent="0.25">
      <c r="C10" s="4"/>
      <c r="D10" s="49"/>
      <c r="E10" s="62" t="s">
        <v>3</v>
      </c>
      <c r="K10" s="5" t="s">
        <v>3</v>
      </c>
      <c r="M10" s="5" t="s">
        <v>3</v>
      </c>
    </row>
    <row r="11" spans="1:229" x14ac:dyDescent="0.25">
      <c r="C11" s="4"/>
      <c r="D11" s="49"/>
      <c r="E11" s="62" t="s">
        <v>103</v>
      </c>
      <c r="K11" s="5" t="s">
        <v>105</v>
      </c>
      <c r="M11" s="5" t="s">
        <v>105</v>
      </c>
    </row>
    <row r="12" spans="1:229" x14ac:dyDescent="0.25">
      <c r="A12" s="7"/>
      <c r="D12" s="50" t="s">
        <v>104</v>
      </c>
      <c r="E12" s="63"/>
      <c r="F12" s="8"/>
      <c r="G12" s="8"/>
      <c r="H12" s="8"/>
      <c r="I12" s="8"/>
      <c r="J12" s="8"/>
      <c r="K12" s="8"/>
      <c r="M12" s="8"/>
    </row>
    <row r="13" spans="1:229" ht="15.75" customHeight="1" x14ac:dyDescent="0.25">
      <c r="A13" s="84" t="s">
        <v>4</v>
      </c>
      <c r="B13" s="84"/>
      <c r="C13" s="84"/>
      <c r="D13" s="8"/>
      <c r="E13" s="63"/>
      <c r="F13" s="8"/>
      <c r="G13" s="8"/>
      <c r="H13" s="8"/>
      <c r="I13" s="8"/>
      <c r="J13" s="8"/>
      <c r="K13" s="8"/>
      <c r="M13" s="8"/>
    </row>
    <row r="14" spans="1:229" x14ac:dyDescent="0.25">
      <c r="A14" s="7"/>
      <c r="C14" s="9"/>
      <c r="D14" s="8"/>
      <c r="E14" s="63"/>
      <c r="F14" s="8"/>
      <c r="G14" s="8"/>
      <c r="H14" s="8"/>
      <c r="I14" s="8"/>
      <c r="J14" s="8"/>
      <c r="K14" s="8" t="s">
        <v>5</v>
      </c>
      <c r="M14" s="8" t="s">
        <v>5</v>
      </c>
    </row>
    <row r="15" spans="1:229" s="14" customFormat="1" ht="44.25" customHeight="1" x14ac:dyDescent="0.25">
      <c r="A15" s="10" t="s">
        <v>6</v>
      </c>
      <c r="B15" s="11" t="s">
        <v>7</v>
      </c>
      <c r="C15" s="12" t="s">
        <v>8</v>
      </c>
      <c r="D15" s="13" t="s">
        <v>9</v>
      </c>
      <c r="E15" s="64" t="s">
        <v>101</v>
      </c>
      <c r="F15" s="13" t="s">
        <v>9</v>
      </c>
      <c r="G15" s="64" t="s">
        <v>108</v>
      </c>
      <c r="H15" s="13" t="s">
        <v>9</v>
      </c>
      <c r="I15" s="13" t="s">
        <v>10</v>
      </c>
      <c r="J15" s="51" t="s">
        <v>101</v>
      </c>
      <c r="K15" s="13" t="s">
        <v>10</v>
      </c>
      <c r="L15" s="51" t="s">
        <v>108</v>
      </c>
      <c r="M15" s="13" t="s">
        <v>10</v>
      </c>
      <c r="HS15" s="15"/>
      <c r="HT15" s="15"/>
      <c r="HU15" s="15"/>
    </row>
    <row r="16" spans="1:229" ht="20.25" x14ac:dyDescent="0.25">
      <c r="A16" s="12"/>
      <c r="B16" s="16" t="s">
        <v>11</v>
      </c>
      <c r="C16" s="17" t="s">
        <v>12</v>
      </c>
      <c r="D16" s="52">
        <f t="shared" ref="D16:I16" si="0">SUM(D17)</f>
        <v>1243062.0000000002</v>
      </c>
      <c r="E16" s="65">
        <f t="shared" si="0"/>
        <v>3033.7798400000001</v>
      </c>
      <c r="F16" s="72">
        <f t="shared" si="0"/>
        <v>1246095.7798400002</v>
      </c>
      <c r="G16" s="65">
        <f t="shared" si="0"/>
        <v>11256.899939999999</v>
      </c>
      <c r="H16" s="72">
        <f t="shared" si="0"/>
        <v>1257352.6797800001</v>
      </c>
      <c r="I16" s="73">
        <f t="shared" si="0"/>
        <v>1207999.8000000003</v>
      </c>
      <c r="J16" s="74">
        <f>J17+J99+J108</f>
        <v>3063.9225099999994</v>
      </c>
      <c r="K16" s="72">
        <f>SUM(K17)</f>
        <v>1211063.7225100002</v>
      </c>
      <c r="L16" s="74">
        <f>L17+L99+L108</f>
        <v>-6.0000000000000008E-5</v>
      </c>
      <c r="M16" s="72">
        <f>SUM(M17)</f>
        <v>1211063.7224500002</v>
      </c>
      <c r="HS16" s="18"/>
      <c r="HT16" s="18"/>
      <c r="HU16" s="18"/>
    </row>
    <row r="17" spans="1:229" ht="31.5" x14ac:dyDescent="0.25">
      <c r="A17" s="19"/>
      <c r="B17" s="20" t="s">
        <v>13</v>
      </c>
      <c r="C17" s="21" t="s">
        <v>14</v>
      </c>
      <c r="D17" s="55">
        <f>SUM(D18,D20,D61,D94)</f>
        <v>1243062.0000000002</v>
      </c>
      <c r="E17" s="66">
        <f>SUM(E18,E20,E61,E94)</f>
        <v>3033.7798400000001</v>
      </c>
      <c r="F17" s="75">
        <f>SUM(F18+F20+F61+F94)</f>
        <v>1246095.7798400002</v>
      </c>
      <c r="G17" s="66">
        <f>SUM(G18,G20,G61,G94)</f>
        <v>11256.899939999999</v>
      </c>
      <c r="H17" s="75">
        <f>SUM(H18+H20+H61+H94)</f>
        <v>1257352.6797800001</v>
      </c>
      <c r="I17" s="76">
        <f>SUM(I18,I20,I61,I94)</f>
        <v>1207999.8000000003</v>
      </c>
      <c r="J17" s="76">
        <f>SUM(J18,J20,J61,J94)</f>
        <v>3063.9225099999994</v>
      </c>
      <c r="K17" s="76">
        <f>SUM(K18,K20,K61,K94)</f>
        <v>1211063.7225100002</v>
      </c>
      <c r="L17" s="76">
        <f>SUM(L18,L20,L61,L94)</f>
        <v>-6.0000000000000008E-5</v>
      </c>
      <c r="M17" s="76">
        <f>SUM(M18,M20,M61,M94)</f>
        <v>1211063.7224500002</v>
      </c>
      <c r="HS17" s="18"/>
      <c r="HT17" s="18"/>
      <c r="HU17" s="18"/>
    </row>
    <row r="18" spans="1:229" ht="20.25" customHeight="1" x14ac:dyDescent="0.25">
      <c r="A18" s="19"/>
      <c r="B18" s="22" t="s">
        <v>15</v>
      </c>
      <c r="C18" s="23" t="s">
        <v>16</v>
      </c>
      <c r="D18" s="56">
        <f t="shared" ref="D18:H18" si="1">SUM(D19)</f>
        <v>115388.7</v>
      </c>
      <c r="E18" s="67">
        <f>E19</f>
        <v>0</v>
      </c>
      <c r="F18" s="77">
        <f t="shared" si="1"/>
        <v>115388.7</v>
      </c>
      <c r="G18" s="67">
        <f>G19</f>
        <v>0</v>
      </c>
      <c r="H18" s="77">
        <f t="shared" si="1"/>
        <v>115388.7</v>
      </c>
      <c r="I18" s="78">
        <f>SUM(I19)</f>
        <v>81176.800000000003</v>
      </c>
      <c r="J18" s="74">
        <f>J19</f>
        <v>0</v>
      </c>
      <c r="K18" s="77">
        <f>SUM(K19)</f>
        <v>81176.800000000003</v>
      </c>
      <c r="L18" s="74">
        <f>L19</f>
        <v>0</v>
      </c>
      <c r="M18" s="77">
        <f>SUM(M19)</f>
        <v>81176.800000000003</v>
      </c>
      <c r="HS18" s="18"/>
      <c r="HT18" s="18"/>
      <c r="HU18" s="18"/>
    </row>
    <row r="19" spans="1:229" ht="20.25" customHeight="1" x14ac:dyDescent="0.25">
      <c r="A19" s="19">
        <v>923</v>
      </c>
      <c r="B19" s="24" t="s">
        <v>17</v>
      </c>
      <c r="C19" s="25" t="s">
        <v>18</v>
      </c>
      <c r="D19" s="57">
        <v>115388.7</v>
      </c>
      <c r="E19" s="68"/>
      <c r="F19" s="79">
        <f>D19+E19</f>
        <v>115388.7</v>
      </c>
      <c r="G19" s="68"/>
      <c r="H19" s="79">
        <f>F19+G19</f>
        <v>115388.7</v>
      </c>
      <c r="I19" s="79">
        <v>81176.800000000003</v>
      </c>
      <c r="J19" s="75"/>
      <c r="K19" s="79">
        <v>81176.800000000003</v>
      </c>
      <c r="L19" s="75"/>
      <c r="M19" s="79">
        <v>81176.800000000003</v>
      </c>
      <c r="HS19" s="18"/>
      <c r="HT19" s="18"/>
      <c r="HU19" s="18"/>
    </row>
    <row r="20" spans="1:229" ht="20.25" customHeight="1" x14ac:dyDescent="0.25">
      <c r="A20" s="19"/>
      <c r="B20" s="22" t="s">
        <v>19</v>
      </c>
      <c r="C20" s="23" t="s">
        <v>20</v>
      </c>
      <c r="D20" s="56">
        <f t="shared" ref="D20:K20" si="2">SUM(D58,D56,D51,D40,D32,D25,D21)</f>
        <v>491211.80000000005</v>
      </c>
      <c r="E20" s="69">
        <f>SUM(E58,E56,E51,E40,E32,E25,E21)</f>
        <v>3898.50155</v>
      </c>
      <c r="F20" s="77">
        <f t="shared" si="2"/>
        <v>495110.30154999997</v>
      </c>
      <c r="G20" s="69">
        <f>SUM(G58,G56,G51,G40,G32,G25,G21)</f>
        <v>11256.9</v>
      </c>
      <c r="H20" s="77">
        <f t="shared" ref="H20" si="3">SUM(H58,H56,H51,H40,H32,H25,H21)</f>
        <v>506367.20155</v>
      </c>
      <c r="I20" s="78">
        <f t="shared" si="2"/>
        <v>491653.80000000005</v>
      </c>
      <c r="J20" s="77">
        <f t="shared" si="2"/>
        <v>3928.6442199999997</v>
      </c>
      <c r="K20" s="77">
        <f t="shared" si="2"/>
        <v>495582.44422000006</v>
      </c>
      <c r="L20" s="77">
        <f t="shared" ref="L20:M20" si="4">SUM(L58,L56,L51,L40,L32,L25,L21)</f>
        <v>0</v>
      </c>
      <c r="M20" s="77">
        <f t="shared" si="4"/>
        <v>495582.44422000006</v>
      </c>
      <c r="HS20" s="18"/>
      <c r="HT20" s="18"/>
      <c r="HU20" s="18"/>
    </row>
    <row r="21" spans="1:229" s="28" customFormat="1" ht="27" customHeight="1" x14ac:dyDescent="0.25">
      <c r="A21" s="26">
        <v>912</v>
      </c>
      <c r="B21" s="22" t="s">
        <v>21</v>
      </c>
      <c r="C21" s="27"/>
      <c r="D21" s="53">
        <f t="shared" ref="D21:K21" si="5">SUM(D22:D24)</f>
        <v>10865</v>
      </c>
      <c r="E21" s="67">
        <f t="shared" si="5"/>
        <v>0</v>
      </c>
      <c r="F21" s="74">
        <f t="shared" si="5"/>
        <v>10865</v>
      </c>
      <c r="G21" s="67">
        <f t="shared" ref="G21:H21" si="6">SUM(G22:G24)</f>
        <v>0</v>
      </c>
      <c r="H21" s="74">
        <f t="shared" si="6"/>
        <v>10865</v>
      </c>
      <c r="I21" s="74">
        <f t="shared" si="5"/>
        <v>10865</v>
      </c>
      <c r="J21" s="74">
        <f t="shared" si="5"/>
        <v>0</v>
      </c>
      <c r="K21" s="74">
        <f t="shared" si="5"/>
        <v>10865</v>
      </c>
      <c r="L21" s="74">
        <f t="shared" ref="L21:M21" si="7">SUM(L22:L24)</f>
        <v>0</v>
      </c>
      <c r="M21" s="74">
        <f t="shared" si="7"/>
        <v>10865</v>
      </c>
      <c r="HS21" s="29"/>
      <c r="HT21" s="29"/>
      <c r="HU21" s="29"/>
    </row>
    <row r="22" spans="1:229" ht="31.5" x14ac:dyDescent="0.25">
      <c r="A22" s="19"/>
      <c r="B22" s="30" t="s">
        <v>22</v>
      </c>
      <c r="C22" s="25" t="s">
        <v>23</v>
      </c>
      <c r="D22" s="57">
        <v>375</v>
      </c>
      <c r="E22" s="67"/>
      <c r="F22" s="79">
        <f>D22+E22</f>
        <v>375</v>
      </c>
      <c r="G22" s="67"/>
      <c r="H22" s="79">
        <f>F22+G22</f>
        <v>375</v>
      </c>
      <c r="I22" s="79">
        <v>375</v>
      </c>
      <c r="J22" s="74"/>
      <c r="K22" s="79">
        <v>375</v>
      </c>
      <c r="L22" s="74"/>
      <c r="M22" s="79">
        <v>375</v>
      </c>
      <c r="HS22" s="18"/>
      <c r="HT22" s="18"/>
      <c r="HU22" s="18"/>
    </row>
    <row r="23" spans="1:229" ht="31.5" hidden="1" x14ac:dyDescent="0.25">
      <c r="A23" s="19"/>
      <c r="B23" s="31" t="s">
        <v>22</v>
      </c>
      <c r="C23" s="32" t="s">
        <v>24</v>
      </c>
      <c r="D23" s="58"/>
      <c r="E23" s="68"/>
      <c r="F23" s="79">
        <f t="shared" ref="F23:F24" si="8">D23+E23</f>
        <v>0</v>
      </c>
      <c r="G23" s="68"/>
      <c r="H23" s="79">
        <f t="shared" ref="H23:H24" si="9">F23+G23</f>
        <v>0</v>
      </c>
      <c r="I23" s="80"/>
      <c r="J23" s="75"/>
      <c r="K23" s="79"/>
      <c r="L23" s="75"/>
      <c r="M23" s="79"/>
      <c r="HS23" s="18"/>
      <c r="HT23" s="18"/>
      <c r="HU23" s="18"/>
    </row>
    <row r="24" spans="1:229" ht="35.25" customHeight="1" x14ac:dyDescent="0.25">
      <c r="A24" s="19"/>
      <c r="B24" s="30" t="s">
        <v>22</v>
      </c>
      <c r="C24" s="25" t="s">
        <v>25</v>
      </c>
      <c r="D24" s="57">
        <v>10490</v>
      </c>
      <c r="E24" s="68"/>
      <c r="F24" s="79">
        <f t="shared" si="8"/>
        <v>10490</v>
      </c>
      <c r="G24" s="68"/>
      <c r="H24" s="79">
        <f t="shared" si="9"/>
        <v>10490</v>
      </c>
      <c r="I24" s="79">
        <v>10490</v>
      </c>
      <c r="J24" s="75"/>
      <c r="K24" s="79">
        <v>10490</v>
      </c>
      <c r="L24" s="75"/>
      <c r="M24" s="79">
        <v>10490</v>
      </c>
      <c r="HS24" s="18"/>
      <c r="HT24" s="18"/>
      <c r="HU24" s="18"/>
    </row>
    <row r="25" spans="1:229" s="28" customFormat="1" ht="30" customHeight="1" x14ac:dyDescent="0.25">
      <c r="A25" s="26">
        <v>914</v>
      </c>
      <c r="B25" s="22" t="s">
        <v>21</v>
      </c>
      <c r="C25" s="23"/>
      <c r="D25" s="53">
        <f>SUM(D26:D31)</f>
        <v>72090.899999999994</v>
      </c>
      <c r="E25" s="67">
        <f>SUM(E28:E31)</f>
        <v>4550.9067100000002</v>
      </c>
      <c r="F25" s="74">
        <f>SUM(F26:F31)</f>
        <v>76641.806710000004</v>
      </c>
      <c r="G25" s="67">
        <f>SUM(G28:G31)</f>
        <v>0</v>
      </c>
      <c r="H25" s="74">
        <f>SUM(H26:H31)</f>
        <v>76641.806710000004</v>
      </c>
      <c r="I25" s="74">
        <f>SUM(I26:I31)</f>
        <v>72090.899999999994</v>
      </c>
      <c r="J25" s="74">
        <f>SUM(J28:J31)</f>
        <v>4581.0037899999998</v>
      </c>
      <c r="K25" s="74">
        <f>SUM(K26:K31)</f>
        <v>76671.903789999997</v>
      </c>
      <c r="L25" s="74">
        <f>SUM(L28:L31)</f>
        <v>0</v>
      </c>
      <c r="M25" s="74">
        <f>SUM(M26:M31)</f>
        <v>76671.903789999997</v>
      </c>
      <c r="HS25" s="29"/>
      <c r="HT25" s="29"/>
      <c r="HU25" s="29"/>
    </row>
    <row r="26" spans="1:229" ht="19.5" hidden="1" x14ac:dyDescent="0.25">
      <c r="A26" s="19"/>
      <c r="B26" s="31" t="s">
        <v>26</v>
      </c>
      <c r="C26" s="32" t="s">
        <v>27</v>
      </c>
      <c r="D26" s="58"/>
      <c r="E26" s="68"/>
      <c r="F26" s="79"/>
      <c r="G26" s="68"/>
      <c r="H26" s="79"/>
      <c r="I26" s="80"/>
      <c r="J26" s="75"/>
      <c r="K26" s="79"/>
      <c r="L26" s="75"/>
      <c r="M26" s="79"/>
      <c r="HS26" s="18"/>
      <c r="HT26" s="18"/>
      <c r="HU26" s="18"/>
    </row>
    <row r="27" spans="1:229" ht="18.75" hidden="1" customHeight="1" x14ac:dyDescent="0.25">
      <c r="A27" s="19"/>
      <c r="B27" s="31" t="s">
        <v>28</v>
      </c>
      <c r="C27" s="32" t="s">
        <v>29</v>
      </c>
      <c r="D27" s="58"/>
      <c r="E27" s="67">
        <f>SUM(E29:E39)</f>
        <v>-1304.8</v>
      </c>
      <c r="F27" s="79"/>
      <c r="G27" s="67">
        <f>SUM(G29:G39)</f>
        <v>0</v>
      </c>
      <c r="H27" s="79"/>
      <c r="I27" s="80"/>
      <c r="J27" s="74">
        <f>SUM(J29:J39)</f>
        <v>-1304.8</v>
      </c>
      <c r="K27" s="79"/>
      <c r="L27" s="74">
        <f>SUM(L29:L39)</f>
        <v>0</v>
      </c>
      <c r="M27" s="79"/>
      <c r="HS27" s="18"/>
      <c r="HT27" s="18"/>
      <c r="HU27" s="18"/>
    </row>
    <row r="28" spans="1:229" ht="29.25" customHeight="1" x14ac:dyDescent="0.25">
      <c r="A28" s="19"/>
      <c r="B28" s="45" t="s">
        <v>26</v>
      </c>
      <c r="C28" s="46" t="s">
        <v>27</v>
      </c>
      <c r="D28" s="58"/>
      <c r="E28" s="70">
        <v>4550.9067100000002</v>
      </c>
      <c r="F28" s="79">
        <f t="shared" ref="F28" si="10">D28+E28</f>
        <v>4550.9067100000002</v>
      </c>
      <c r="G28" s="70"/>
      <c r="H28" s="79">
        <f t="shared" ref="H28" si="11">F28+G28</f>
        <v>4550.9067100000002</v>
      </c>
      <c r="I28" s="80"/>
      <c r="J28" s="79">
        <v>4581.0037899999998</v>
      </c>
      <c r="K28" s="79">
        <f>I28+J28</f>
        <v>4581.0037899999998</v>
      </c>
      <c r="L28" s="79"/>
      <c r="M28" s="79">
        <f>K28+L28</f>
        <v>4581.0037899999998</v>
      </c>
      <c r="HS28" s="18"/>
      <c r="HT28" s="18"/>
      <c r="HU28" s="18"/>
    </row>
    <row r="29" spans="1:229" ht="47.25" x14ac:dyDescent="0.25">
      <c r="A29" s="19"/>
      <c r="B29" s="30" t="s">
        <v>22</v>
      </c>
      <c r="C29" s="25" t="s">
        <v>30</v>
      </c>
      <c r="D29" s="57">
        <v>15487.8</v>
      </c>
      <c r="E29" s="68"/>
      <c r="F29" s="79">
        <f>D29+E29</f>
        <v>15487.8</v>
      </c>
      <c r="G29" s="68"/>
      <c r="H29" s="79">
        <f>F29+G29</f>
        <v>15487.8</v>
      </c>
      <c r="I29" s="79">
        <v>15487.8</v>
      </c>
      <c r="J29" s="75"/>
      <c r="K29" s="79">
        <v>15487.8</v>
      </c>
      <c r="L29" s="75"/>
      <c r="M29" s="79">
        <v>15487.8</v>
      </c>
      <c r="HS29" s="18"/>
      <c r="HT29" s="18"/>
      <c r="HU29" s="18"/>
    </row>
    <row r="30" spans="1:229" ht="19.5" x14ac:dyDescent="0.25">
      <c r="A30" s="19"/>
      <c r="B30" s="30" t="s">
        <v>22</v>
      </c>
      <c r="C30" s="25" t="s">
        <v>31</v>
      </c>
      <c r="D30" s="57">
        <v>56503.1</v>
      </c>
      <c r="E30" s="68"/>
      <c r="F30" s="79">
        <f t="shared" ref="F30:F39" si="12">D30+E30</f>
        <v>56503.1</v>
      </c>
      <c r="G30" s="68"/>
      <c r="H30" s="79">
        <f t="shared" ref="H30:H31" si="13">F30+G30</f>
        <v>56503.1</v>
      </c>
      <c r="I30" s="79">
        <v>56503.1</v>
      </c>
      <c r="J30" s="75"/>
      <c r="K30" s="79">
        <v>56503.1</v>
      </c>
      <c r="L30" s="75"/>
      <c r="M30" s="79">
        <v>56503.1</v>
      </c>
      <c r="HS30" s="18"/>
      <c r="HT30" s="18"/>
      <c r="HU30" s="18"/>
    </row>
    <row r="31" spans="1:229" ht="19.5" x14ac:dyDescent="0.25">
      <c r="A31" s="19"/>
      <c r="B31" s="30" t="s">
        <v>22</v>
      </c>
      <c r="C31" s="33" t="s">
        <v>32</v>
      </c>
      <c r="D31" s="57">
        <v>100</v>
      </c>
      <c r="E31" s="68"/>
      <c r="F31" s="79">
        <f t="shared" si="12"/>
        <v>100</v>
      </c>
      <c r="G31" s="68"/>
      <c r="H31" s="79">
        <f t="shared" si="13"/>
        <v>100</v>
      </c>
      <c r="I31" s="79">
        <v>100</v>
      </c>
      <c r="J31" s="75"/>
      <c r="K31" s="79">
        <v>100</v>
      </c>
      <c r="L31" s="75"/>
      <c r="M31" s="79">
        <v>100</v>
      </c>
      <c r="HS31" s="18"/>
      <c r="HT31" s="18"/>
      <c r="HU31" s="18"/>
    </row>
    <row r="32" spans="1:229" s="28" customFormat="1" ht="30" customHeight="1" x14ac:dyDescent="0.25">
      <c r="A32" s="26">
        <v>915</v>
      </c>
      <c r="B32" s="22" t="s">
        <v>21</v>
      </c>
      <c r="C32" s="23"/>
      <c r="D32" s="53">
        <f t="shared" ref="D32:K32" si="14">SUM(D33:D39)</f>
        <v>214912.70000000004</v>
      </c>
      <c r="E32" s="68">
        <f t="shared" si="14"/>
        <v>-652.4</v>
      </c>
      <c r="F32" s="74">
        <f t="shared" si="14"/>
        <v>214260.30000000002</v>
      </c>
      <c r="G32" s="68">
        <f t="shared" ref="G32:H32" si="15">SUM(G33:G39)</f>
        <v>0</v>
      </c>
      <c r="H32" s="74">
        <f t="shared" si="15"/>
        <v>214260.30000000002</v>
      </c>
      <c r="I32" s="74">
        <f t="shared" si="14"/>
        <v>214509.00000000003</v>
      </c>
      <c r="J32" s="75">
        <f t="shared" si="14"/>
        <v>-652.4</v>
      </c>
      <c r="K32" s="74">
        <f t="shared" si="14"/>
        <v>213856.60000000003</v>
      </c>
      <c r="L32" s="75">
        <f t="shared" ref="L32:M32" si="16">SUM(L33:L39)</f>
        <v>0</v>
      </c>
      <c r="M32" s="74">
        <f t="shared" si="16"/>
        <v>213856.60000000003</v>
      </c>
      <c r="HS32" s="29"/>
      <c r="HT32" s="29"/>
      <c r="HU32" s="29"/>
    </row>
    <row r="33" spans="1:229" ht="31.5" x14ac:dyDescent="0.25">
      <c r="A33" s="19"/>
      <c r="B33" s="30" t="s">
        <v>33</v>
      </c>
      <c r="C33" s="25" t="s">
        <v>34</v>
      </c>
      <c r="D33" s="57">
        <v>34148.5</v>
      </c>
      <c r="E33" s="68"/>
      <c r="F33" s="79">
        <f t="shared" si="12"/>
        <v>34148.5</v>
      </c>
      <c r="G33" s="68"/>
      <c r="H33" s="79">
        <f t="shared" ref="H33:H39" si="17">F33+G33</f>
        <v>34148.5</v>
      </c>
      <c r="I33" s="79">
        <v>33744.800000000003</v>
      </c>
      <c r="J33" s="75"/>
      <c r="K33" s="79">
        <v>33744.800000000003</v>
      </c>
      <c r="L33" s="75"/>
      <c r="M33" s="79">
        <v>33744.800000000003</v>
      </c>
      <c r="HS33" s="18"/>
      <c r="HT33" s="18"/>
      <c r="HU33" s="18"/>
    </row>
    <row r="34" spans="1:229" ht="21" customHeight="1" x14ac:dyDescent="0.25">
      <c r="A34" s="19"/>
      <c r="B34" s="30" t="s">
        <v>22</v>
      </c>
      <c r="C34" s="25" t="s">
        <v>35</v>
      </c>
      <c r="D34" s="57">
        <v>27570.7</v>
      </c>
      <c r="E34" s="68"/>
      <c r="F34" s="79">
        <f t="shared" si="12"/>
        <v>27570.7</v>
      </c>
      <c r="G34" s="68"/>
      <c r="H34" s="79">
        <f t="shared" si="17"/>
        <v>27570.7</v>
      </c>
      <c r="I34" s="79">
        <v>27570.7</v>
      </c>
      <c r="J34" s="75"/>
      <c r="K34" s="79">
        <v>27570.7</v>
      </c>
      <c r="L34" s="75"/>
      <c r="M34" s="79">
        <v>27570.7</v>
      </c>
      <c r="HS34" s="18"/>
      <c r="HT34" s="18"/>
      <c r="HU34" s="18"/>
    </row>
    <row r="35" spans="1:229" ht="31.5" x14ac:dyDescent="0.25">
      <c r="A35" s="19"/>
      <c r="B35" s="30" t="s">
        <v>22</v>
      </c>
      <c r="C35" s="25" t="s">
        <v>36</v>
      </c>
      <c r="D35" s="57">
        <v>138391.70000000001</v>
      </c>
      <c r="E35" s="68">
        <v>-652.4</v>
      </c>
      <c r="F35" s="79">
        <f t="shared" si="12"/>
        <v>137739.30000000002</v>
      </c>
      <c r="G35" s="68"/>
      <c r="H35" s="79">
        <f t="shared" si="17"/>
        <v>137739.30000000002</v>
      </c>
      <c r="I35" s="79">
        <v>138391.70000000001</v>
      </c>
      <c r="J35" s="75">
        <v>-652.4</v>
      </c>
      <c r="K35" s="79">
        <f>I35+J35</f>
        <v>137739.30000000002</v>
      </c>
      <c r="L35" s="75"/>
      <c r="M35" s="79">
        <f>K35+L35</f>
        <v>137739.30000000002</v>
      </c>
      <c r="HS35" s="18"/>
      <c r="HT35" s="18"/>
      <c r="HU35" s="18"/>
    </row>
    <row r="36" spans="1:229" ht="19.5" x14ac:dyDescent="0.25">
      <c r="A36" s="19"/>
      <c r="B36" s="30" t="s">
        <v>22</v>
      </c>
      <c r="C36" s="25" t="s">
        <v>37</v>
      </c>
      <c r="D36" s="57">
        <v>699</v>
      </c>
      <c r="E36" s="68"/>
      <c r="F36" s="79">
        <f t="shared" si="12"/>
        <v>699</v>
      </c>
      <c r="G36" s="68"/>
      <c r="H36" s="79">
        <f t="shared" si="17"/>
        <v>699</v>
      </c>
      <c r="I36" s="79">
        <v>699</v>
      </c>
      <c r="J36" s="75"/>
      <c r="K36" s="79">
        <v>699</v>
      </c>
      <c r="L36" s="75"/>
      <c r="M36" s="79">
        <v>699</v>
      </c>
      <c r="HS36" s="18"/>
      <c r="HT36" s="18"/>
      <c r="HU36" s="18"/>
    </row>
    <row r="37" spans="1:229" ht="31.5" x14ac:dyDescent="0.25">
      <c r="A37" s="19"/>
      <c r="B37" s="30" t="s">
        <v>22</v>
      </c>
      <c r="C37" s="25" t="s">
        <v>38</v>
      </c>
      <c r="D37" s="57">
        <v>12088.6</v>
      </c>
      <c r="E37" s="68"/>
      <c r="F37" s="79">
        <f t="shared" si="12"/>
        <v>12088.6</v>
      </c>
      <c r="G37" s="68"/>
      <c r="H37" s="79">
        <f t="shared" si="17"/>
        <v>12088.6</v>
      </c>
      <c r="I37" s="79">
        <v>12088.6</v>
      </c>
      <c r="J37" s="75"/>
      <c r="K37" s="79">
        <v>12088.6</v>
      </c>
      <c r="L37" s="75"/>
      <c r="M37" s="79">
        <v>12088.6</v>
      </c>
      <c r="HS37" s="18"/>
      <c r="HT37" s="18"/>
      <c r="HU37" s="18"/>
    </row>
    <row r="38" spans="1:229" ht="47.25" hidden="1" x14ac:dyDescent="0.25">
      <c r="A38" s="19"/>
      <c r="B38" s="31" t="s">
        <v>22</v>
      </c>
      <c r="C38" s="32" t="s">
        <v>39</v>
      </c>
      <c r="D38" s="58"/>
      <c r="E38" s="68"/>
      <c r="F38" s="79">
        <f t="shared" si="12"/>
        <v>0</v>
      </c>
      <c r="G38" s="68"/>
      <c r="H38" s="79">
        <f t="shared" si="17"/>
        <v>0</v>
      </c>
      <c r="I38" s="80"/>
      <c r="J38" s="75"/>
      <c r="K38" s="79"/>
      <c r="L38" s="75"/>
      <c r="M38" s="79"/>
      <c r="HS38" s="18"/>
      <c r="HT38" s="18"/>
      <c r="HU38" s="18"/>
    </row>
    <row r="39" spans="1:229" ht="66" customHeight="1" x14ac:dyDescent="0.25">
      <c r="A39" s="19"/>
      <c r="B39" s="30" t="s">
        <v>22</v>
      </c>
      <c r="C39" s="25" t="s">
        <v>40</v>
      </c>
      <c r="D39" s="57">
        <v>2014.2</v>
      </c>
      <c r="E39" s="68"/>
      <c r="F39" s="79">
        <f t="shared" si="12"/>
        <v>2014.2</v>
      </c>
      <c r="G39" s="68"/>
      <c r="H39" s="79">
        <f t="shared" si="17"/>
        <v>2014.2</v>
      </c>
      <c r="I39" s="79">
        <v>2014.2</v>
      </c>
      <c r="J39" s="75"/>
      <c r="K39" s="79">
        <v>2014.2</v>
      </c>
      <c r="L39" s="75"/>
      <c r="M39" s="79">
        <v>2014.2</v>
      </c>
      <c r="HS39" s="18"/>
      <c r="HT39" s="18"/>
      <c r="HU39" s="18"/>
    </row>
    <row r="40" spans="1:229" s="28" customFormat="1" ht="30" customHeight="1" x14ac:dyDescent="0.25">
      <c r="A40" s="26">
        <v>918</v>
      </c>
      <c r="B40" s="22" t="s">
        <v>21</v>
      </c>
      <c r="C40" s="23"/>
      <c r="D40" s="53">
        <f>SUM(D41:D50)</f>
        <v>12500.3</v>
      </c>
      <c r="E40" s="67">
        <f>SUM(E45:E46)</f>
        <v>0</v>
      </c>
      <c r="F40" s="74">
        <f>F45+F46</f>
        <v>12500.3</v>
      </c>
      <c r="G40" s="67">
        <f>SUM(G44:G46)</f>
        <v>11256.9</v>
      </c>
      <c r="H40" s="74">
        <f>H45+H46+H44</f>
        <v>23757.199999999997</v>
      </c>
      <c r="I40" s="74">
        <f>SUM(I41:I50)</f>
        <v>12500.3</v>
      </c>
      <c r="J40" s="74">
        <f>SUM(J45:J46)</f>
        <v>0</v>
      </c>
      <c r="K40" s="74">
        <f>SUM(K41:K50)</f>
        <v>12500.3</v>
      </c>
      <c r="L40" s="74">
        <f>SUM(L45:L46)</f>
        <v>0</v>
      </c>
      <c r="M40" s="74">
        <f>SUM(M41:M50)</f>
        <v>12500.3</v>
      </c>
      <c r="HS40" s="29"/>
      <c r="HT40" s="29"/>
      <c r="HU40" s="29"/>
    </row>
    <row r="41" spans="1:229" s="28" customFormat="1" ht="30" hidden="1" customHeight="1" x14ac:dyDescent="0.25">
      <c r="A41" s="26"/>
      <c r="B41" s="31" t="s">
        <v>41</v>
      </c>
      <c r="C41" s="32" t="s">
        <v>42</v>
      </c>
      <c r="D41" s="58"/>
      <c r="E41" s="68"/>
      <c r="F41" s="79"/>
      <c r="G41" s="68"/>
      <c r="H41" s="79"/>
      <c r="I41" s="80"/>
      <c r="J41" s="75"/>
      <c r="K41" s="79"/>
      <c r="L41" s="75"/>
      <c r="M41" s="79"/>
      <c r="HS41" s="29"/>
      <c r="HT41" s="29"/>
      <c r="HU41" s="29"/>
    </row>
    <row r="42" spans="1:229" ht="19.5" hidden="1" x14ac:dyDescent="0.25">
      <c r="A42" s="19"/>
      <c r="B42" s="34" t="s">
        <v>43</v>
      </c>
      <c r="C42" s="35" t="s">
        <v>44</v>
      </c>
      <c r="D42" s="58"/>
      <c r="E42" s="68"/>
      <c r="F42" s="79"/>
      <c r="G42" s="68"/>
      <c r="H42" s="79"/>
      <c r="I42" s="80"/>
      <c r="J42" s="75"/>
      <c r="K42" s="79"/>
      <c r="L42" s="75"/>
      <c r="M42" s="79"/>
      <c r="HS42" s="18"/>
      <c r="HT42" s="18"/>
      <c r="HU42" s="18"/>
    </row>
    <row r="43" spans="1:229" s="28" customFormat="1" ht="30" hidden="1" customHeight="1" x14ac:dyDescent="0.25">
      <c r="A43" s="26"/>
      <c r="B43" s="31" t="s">
        <v>45</v>
      </c>
      <c r="C43" s="32" t="s">
        <v>46</v>
      </c>
      <c r="D43" s="58"/>
      <c r="E43" s="68">
        <v>24909.5</v>
      </c>
      <c r="F43" s="79"/>
      <c r="G43" s="68">
        <v>24909.5</v>
      </c>
      <c r="H43" s="79"/>
      <c r="I43" s="80"/>
      <c r="J43" s="75">
        <v>24909.5</v>
      </c>
      <c r="K43" s="79"/>
      <c r="L43" s="75">
        <v>24909.5</v>
      </c>
      <c r="M43" s="79"/>
      <c r="HS43" s="29"/>
      <c r="HT43" s="29"/>
      <c r="HU43" s="29"/>
    </row>
    <row r="44" spans="1:229" s="28" customFormat="1" ht="30" customHeight="1" x14ac:dyDescent="0.25">
      <c r="A44" s="26"/>
      <c r="B44" s="34" t="s">
        <v>45</v>
      </c>
      <c r="C44" s="48" t="s">
        <v>109</v>
      </c>
      <c r="D44" s="58"/>
      <c r="E44" s="68"/>
      <c r="F44" s="79">
        <f t="shared" ref="F44:F57" si="18">D44+E44</f>
        <v>0</v>
      </c>
      <c r="G44" s="68">
        <v>11256.9</v>
      </c>
      <c r="H44" s="79">
        <f>F44+G44</f>
        <v>11256.9</v>
      </c>
      <c r="I44" s="80"/>
      <c r="J44" s="75"/>
      <c r="K44" s="79"/>
      <c r="L44" s="75"/>
      <c r="M44" s="79"/>
      <c r="HS44" s="29"/>
      <c r="HT44" s="29"/>
      <c r="HU44" s="29"/>
    </row>
    <row r="45" spans="1:229" s="28" customFormat="1" ht="30" customHeight="1" x14ac:dyDescent="0.25">
      <c r="A45" s="26"/>
      <c r="B45" s="34" t="s">
        <v>22</v>
      </c>
      <c r="C45" s="35" t="s">
        <v>47</v>
      </c>
      <c r="D45" s="57">
        <v>625.29999999999995</v>
      </c>
      <c r="E45" s="68"/>
      <c r="F45" s="79">
        <f t="shared" si="18"/>
        <v>625.29999999999995</v>
      </c>
      <c r="H45" s="79">
        <f>F45+G45</f>
        <v>625.29999999999995</v>
      </c>
      <c r="I45" s="79">
        <v>625.29999999999995</v>
      </c>
      <c r="J45" s="75"/>
      <c r="K45" s="79">
        <v>625.29999999999995</v>
      </c>
      <c r="L45" s="75"/>
      <c r="M45" s="79">
        <v>625.29999999999995</v>
      </c>
      <c r="HS45" s="29"/>
      <c r="HT45" s="29"/>
      <c r="HU45" s="29"/>
    </row>
    <row r="46" spans="1:229" ht="31.5" x14ac:dyDescent="0.25">
      <c r="A46" s="19"/>
      <c r="B46" s="30" t="s">
        <v>22</v>
      </c>
      <c r="C46" s="33" t="s">
        <v>48</v>
      </c>
      <c r="D46" s="57">
        <v>11875</v>
      </c>
      <c r="E46" s="68"/>
      <c r="F46" s="79">
        <f t="shared" si="18"/>
        <v>11875</v>
      </c>
      <c r="G46" s="68"/>
      <c r="H46" s="79">
        <f t="shared" ref="H46:H50" si="19">F46+G46</f>
        <v>11875</v>
      </c>
      <c r="I46" s="79">
        <v>11875</v>
      </c>
      <c r="J46" s="75"/>
      <c r="K46" s="79">
        <v>11875</v>
      </c>
      <c r="L46" s="75"/>
      <c r="M46" s="79">
        <v>11875</v>
      </c>
      <c r="HS46" s="18"/>
      <c r="HT46" s="18"/>
      <c r="HU46" s="18"/>
    </row>
    <row r="47" spans="1:229" ht="31.5" hidden="1" x14ac:dyDescent="0.25">
      <c r="A47" s="19"/>
      <c r="B47" s="36" t="s">
        <v>22</v>
      </c>
      <c r="C47" s="37" t="s">
        <v>49</v>
      </c>
      <c r="D47" s="58"/>
      <c r="E47" s="68"/>
      <c r="F47" s="79">
        <f t="shared" si="18"/>
        <v>0</v>
      </c>
      <c r="G47" s="68"/>
      <c r="H47" s="79">
        <f t="shared" si="19"/>
        <v>0</v>
      </c>
      <c r="I47" s="80"/>
      <c r="J47" s="75"/>
      <c r="K47" s="79"/>
      <c r="L47" s="75"/>
      <c r="M47" s="79"/>
      <c r="HS47" s="18"/>
      <c r="HT47" s="18"/>
      <c r="HU47" s="18"/>
    </row>
    <row r="48" spans="1:229" s="4" customFormat="1" ht="31.5" hidden="1" x14ac:dyDescent="0.25">
      <c r="A48" s="19"/>
      <c r="B48" s="36" t="s">
        <v>22</v>
      </c>
      <c r="C48" s="37" t="s">
        <v>50</v>
      </c>
      <c r="D48" s="58"/>
      <c r="E48" s="68"/>
      <c r="F48" s="79">
        <f t="shared" si="18"/>
        <v>0</v>
      </c>
      <c r="G48" s="68"/>
      <c r="H48" s="79">
        <f t="shared" si="19"/>
        <v>0</v>
      </c>
      <c r="I48" s="80"/>
      <c r="J48" s="75"/>
      <c r="K48" s="79"/>
      <c r="L48" s="75"/>
      <c r="M48" s="79"/>
    </row>
    <row r="49" spans="1:232" ht="31.5" hidden="1" x14ac:dyDescent="0.25">
      <c r="A49" s="19"/>
      <c r="B49" s="36" t="s">
        <v>22</v>
      </c>
      <c r="C49" s="37" t="s">
        <v>51</v>
      </c>
      <c r="D49" s="58"/>
      <c r="E49" s="67">
        <f>SUM(E50:E59)</f>
        <v>-1.0319999999999996E-2</v>
      </c>
      <c r="F49" s="79">
        <f t="shared" si="18"/>
        <v>-1.0319999999999996E-2</v>
      </c>
      <c r="G49" s="67">
        <f>SUM(G50:G59)</f>
        <v>0</v>
      </c>
      <c r="H49" s="79">
        <f t="shared" si="19"/>
        <v>-1.0319999999999996E-2</v>
      </c>
      <c r="I49" s="80"/>
      <c r="J49" s="74">
        <f>SUM(J50:J59)</f>
        <v>8.0860000000000001E-2</v>
      </c>
      <c r="K49" s="79"/>
      <c r="L49" s="74">
        <f>SUM(L50:L59)</f>
        <v>0</v>
      </c>
      <c r="M49" s="79"/>
      <c r="HS49" s="18"/>
      <c r="HT49" s="18"/>
      <c r="HU49" s="18"/>
    </row>
    <row r="50" spans="1:232" ht="31.5" hidden="1" x14ac:dyDescent="0.25">
      <c r="A50" s="19"/>
      <c r="B50" s="36" t="s">
        <v>22</v>
      </c>
      <c r="C50" s="37" t="s">
        <v>52</v>
      </c>
      <c r="D50" s="58"/>
      <c r="E50" s="68"/>
      <c r="F50" s="79">
        <f t="shared" si="18"/>
        <v>0</v>
      </c>
      <c r="G50" s="68"/>
      <c r="H50" s="79">
        <f t="shared" si="19"/>
        <v>0</v>
      </c>
      <c r="I50" s="80"/>
      <c r="J50" s="75"/>
      <c r="K50" s="79"/>
      <c r="L50" s="75"/>
      <c r="M50" s="79"/>
      <c r="HS50" s="18"/>
      <c r="HT50" s="18"/>
      <c r="HU50" s="18"/>
    </row>
    <row r="51" spans="1:232" s="28" customFormat="1" ht="30" customHeight="1" x14ac:dyDescent="0.25">
      <c r="A51" s="26">
        <v>919</v>
      </c>
      <c r="B51" s="22" t="s">
        <v>21</v>
      </c>
      <c r="C51" s="23"/>
      <c r="D51" s="53">
        <f t="shared" ref="D51:K51" si="20">SUM(D52:D55)</f>
        <v>762.5</v>
      </c>
      <c r="E51" s="68">
        <f t="shared" si="20"/>
        <v>-5.1599999999999979E-3</v>
      </c>
      <c r="F51" s="74">
        <f t="shared" si="20"/>
        <v>762.49483999999995</v>
      </c>
      <c r="G51" s="68">
        <f t="shared" ref="G51:H51" si="21">SUM(G52:G55)</f>
        <v>0</v>
      </c>
      <c r="H51" s="74">
        <f t="shared" si="21"/>
        <v>762.49483999999995</v>
      </c>
      <c r="I51" s="74">
        <f t="shared" si="20"/>
        <v>1608.1999999999998</v>
      </c>
      <c r="J51" s="75">
        <f t="shared" si="20"/>
        <v>4.0430000000000001E-2</v>
      </c>
      <c r="K51" s="74">
        <f t="shared" si="20"/>
        <v>1608.2404299999998</v>
      </c>
      <c r="L51" s="75">
        <f t="shared" ref="L51:M51" si="22">SUM(L52:L55)</f>
        <v>0</v>
      </c>
      <c r="M51" s="74">
        <f t="shared" si="22"/>
        <v>1608.2404299999998</v>
      </c>
      <c r="HS51" s="29"/>
      <c r="HT51" s="29"/>
      <c r="HU51" s="29"/>
    </row>
    <row r="52" spans="1:232" ht="19.5" x14ac:dyDescent="0.25">
      <c r="A52" s="19"/>
      <c r="B52" s="30" t="s">
        <v>53</v>
      </c>
      <c r="C52" s="25" t="s">
        <v>54</v>
      </c>
      <c r="D52" s="54">
        <v>715.5</v>
      </c>
      <c r="E52" s="68">
        <v>-4.5159999999999999E-2</v>
      </c>
      <c r="F52" s="79">
        <f t="shared" si="18"/>
        <v>715.45483999999999</v>
      </c>
      <c r="G52" s="68"/>
      <c r="H52" s="79">
        <f t="shared" ref="H52:H55" si="23">F52+G52</f>
        <v>715.45483999999999</v>
      </c>
      <c r="I52" s="81">
        <v>1158.0999999999999</v>
      </c>
      <c r="J52" s="75">
        <v>4.0430000000000001E-2</v>
      </c>
      <c r="K52" s="79">
        <f>I52+J52</f>
        <v>1158.1404299999999</v>
      </c>
      <c r="L52" s="75"/>
      <c r="M52" s="79">
        <f>K52+L52</f>
        <v>1158.1404299999999</v>
      </c>
      <c r="HS52" s="18"/>
      <c r="HT52" s="18"/>
      <c r="HU52" s="18"/>
    </row>
    <row r="53" spans="1:232" ht="47.25" x14ac:dyDescent="0.25">
      <c r="A53" s="19"/>
      <c r="B53" s="38" t="s">
        <v>53</v>
      </c>
      <c r="C53" s="33" t="s">
        <v>55</v>
      </c>
      <c r="D53" s="57">
        <v>47</v>
      </c>
      <c r="E53" s="68">
        <v>0.04</v>
      </c>
      <c r="F53" s="79">
        <f t="shared" si="18"/>
        <v>47.04</v>
      </c>
      <c r="G53" s="68"/>
      <c r="H53" s="79">
        <f t="shared" si="23"/>
        <v>47.04</v>
      </c>
      <c r="I53" s="79">
        <v>39.200000000000003</v>
      </c>
      <c r="J53" s="75"/>
      <c r="K53" s="79">
        <v>39.200000000000003</v>
      </c>
      <c r="L53" s="75"/>
      <c r="M53" s="79">
        <v>39.200000000000003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18"/>
      <c r="HT53" s="18"/>
      <c r="HU53" s="18"/>
    </row>
    <row r="54" spans="1:232" ht="19.5" hidden="1" x14ac:dyDescent="0.25">
      <c r="A54" s="19"/>
      <c r="B54" s="31" t="s">
        <v>56</v>
      </c>
      <c r="C54" s="32" t="s">
        <v>57</v>
      </c>
      <c r="D54" s="58"/>
      <c r="E54" s="68"/>
      <c r="F54" s="79">
        <f t="shared" si="18"/>
        <v>0</v>
      </c>
      <c r="G54" s="68"/>
      <c r="H54" s="79">
        <f t="shared" si="23"/>
        <v>0</v>
      </c>
      <c r="I54" s="80"/>
      <c r="J54" s="75"/>
      <c r="K54" s="79"/>
      <c r="L54" s="75"/>
      <c r="M54" s="79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18"/>
      <c r="HT54" s="18"/>
      <c r="HU54" s="18"/>
    </row>
    <row r="55" spans="1:232" ht="19.5" x14ac:dyDescent="0.25">
      <c r="A55" s="19"/>
      <c r="B55" s="47" t="s">
        <v>22</v>
      </c>
      <c r="C55" s="48" t="s">
        <v>102</v>
      </c>
      <c r="D55" s="57"/>
      <c r="E55" s="70"/>
      <c r="F55" s="79">
        <f t="shared" si="18"/>
        <v>0</v>
      </c>
      <c r="G55" s="70"/>
      <c r="H55" s="79">
        <f t="shared" si="23"/>
        <v>0</v>
      </c>
      <c r="I55" s="79">
        <v>410.9</v>
      </c>
      <c r="J55" s="79"/>
      <c r="K55" s="79">
        <v>410.9</v>
      </c>
      <c r="L55" s="79"/>
      <c r="M55" s="79">
        <v>410.9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18"/>
      <c r="HT55" s="18"/>
      <c r="HU55" s="18"/>
    </row>
    <row r="56" spans="1:232" s="28" customFormat="1" ht="30" customHeight="1" x14ac:dyDescent="0.25">
      <c r="A56" s="26">
        <v>923</v>
      </c>
      <c r="B56" s="22" t="s">
        <v>21</v>
      </c>
      <c r="C56" s="23"/>
      <c r="D56" s="53">
        <f>D57</f>
        <v>160810</v>
      </c>
      <c r="E56" s="68"/>
      <c r="F56" s="74">
        <f>F57</f>
        <v>160810</v>
      </c>
      <c r="G56" s="68"/>
      <c r="H56" s="74">
        <f>H57</f>
        <v>160810</v>
      </c>
      <c r="I56" s="74">
        <f>I57</f>
        <v>160810</v>
      </c>
      <c r="J56" s="75"/>
      <c r="K56" s="74">
        <f>K57</f>
        <v>160810</v>
      </c>
      <c r="L56" s="75"/>
      <c r="M56" s="74">
        <f>M57</f>
        <v>160810</v>
      </c>
      <c r="HS56" s="29"/>
      <c r="HT56" s="29"/>
      <c r="HU56" s="29"/>
    </row>
    <row r="57" spans="1:232" ht="31.5" x14ac:dyDescent="0.25">
      <c r="A57" s="19"/>
      <c r="B57" s="30" t="s">
        <v>22</v>
      </c>
      <c r="C57" s="25" t="s">
        <v>58</v>
      </c>
      <c r="D57" s="54">
        <v>160810</v>
      </c>
      <c r="E57" s="68"/>
      <c r="F57" s="79">
        <f t="shared" si="18"/>
        <v>160810</v>
      </c>
      <c r="G57" s="68"/>
      <c r="H57" s="79">
        <f t="shared" ref="H57" si="24">F57+G57</f>
        <v>160810</v>
      </c>
      <c r="I57" s="81">
        <v>160810</v>
      </c>
      <c r="J57" s="75"/>
      <c r="K57" s="79">
        <v>160810</v>
      </c>
      <c r="L57" s="75"/>
      <c r="M57" s="79">
        <v>160810</v>
      </c>
      <c r="HS57" s="18"/>
      <c r="HT57" s="18"/>
      <c r="HU57" s="18"/>
    </row>
    <row r="58" spans="1:232" s="28" customFormat="1" ht="30" customHeight="1" x14ac:dyDescent="0.25">
      <c r="A58" s="26">
        <v>924</v>
      </c>
      <c r="B58" s="22" t="s">
        <v>21</v>
      </c>
      <c r="C58" s="23"/>
      <c r="D58" s="53">
        <f>SUM(D59:D60)</f>
        <v>19270.400000000001</v>
      </c>
      <c r="E58" s="68">
        <f>E60</f>
        <v>0</v>
      </c>
      <c r="F58" s="74">
        <f>SUM(F59:F60)</f>
        <v>19270.400000000001</v>
      </c>
      <c r="G58" s="68">
        <f>G60</f>
        <v>0</v>
      </c>
      <c r="H58" s="74">
        <f>SUM(H59:H60)</f>
        <v>19270.400000000001</v>
      </c>
      <c r="I58" s="74">
        <f>SUM(I59:I60)</f>
        <v>19270.400000000001</v>
      </c>
      <c r="J58" s="75">
        <f>J60</f>
        <v>0</v>
      </c>
      <c r="K58" s="74">
        <f>SUM(K59:K60)</f>
        <v>19270.400000000001</v>
      </c>
      <c r="L58" s="75">
        <f>L60</f>
        <v>0</v>
      </c>
      <c r="M58" s="74">
        <f>SUM(M59:M60)</f>
        <v>19270.400000000001</v>
      </c>
      <c r="HS58" s="29"/>
      <c r="HT58" s="29"/>
      <c r="HU58" s="29"/>
    </row>
    <row r="59" spans="1:232" ht="19.5" hidden="1" x14ac:dyDescent="0.25">
      <c r="A59" s="19"/>
      <c r="B59" s="36" t="s">
        <v>22</v>
      </c>
      <c r="C59" s="37" t="s">
        <v>59</v>
      </c>
      <c r="D59" s="58"/>
      <c r="E59" s="68"/>
      <c r="F59" s="79"/>
      <c r="G59" s="68"/>
      <c r="H59" s="79"/>
      <c r="I59" s="80"/>
      <c r="J59" s="75"/>
      <c r="K59" s="79"/>
      <c r="L59" s="75"/>
      <c r="M59" s="79"/>
    </row>
    <row r="60" spans="1:232" ht="31.5" x14ac:dyDescent="0.25">
      <c r="A60" s="19"/>
      <c r="B60" s="38" t="s">
        <v>22</v>
      </c>
      <c r="C60" s="33" t="s">
        <v>60</v>
      </c>
      <c r="D60" s="57">
        <v>19270.400000000001</v>
      </c>
      <c r="E60" s="67"/>
      <c r="F60" s="79">
        <f t="shared" ref="F60" si="25">D60+E60</f>
        <v>19270.400000000001</v>
      </c>
      <c r="G60" s="67"/>
      <c r="H60" s="79">
        <f t="shared" ref="H60" si="26">F60+G60</f>
        <v>19270.400000000001</v>
      </c>
      <c r="I60" s="79">
        <v>19270.400000000001</v>
      </c>
      <c r="J60" s="74"/>
      <c r="K60" s="79">
        <v>19270.400000000001</v>
      </c>
      <c r="L60" s="74"/>
      <c r="M60" s="79">
        <v>19270.400000000001</v>
      </c>
      <c r="HT60" s="18"/>
      <c r="HU60" s="18"/>
    </row>
    <row r="61" spans="1:232" ht="20.25" customHeight="1" x14ac:dyDescent="0.25">
      <c r="A61" s="19"/>
      <c r="B61" s="22" t="s">
        <v>61</v>
      </c>
      <c r="C61" s="23" t="s">
        <v>62</v>
      </c>
      <c r="D61" s="59">
        <f>SUM(D92,D88,D78,D62,D76,D90)</f>
        <v>587893.80000000028</v>
      </c>
      <c r="E61" s="68">
        <f>SUM(E62+E76+E78+E88+E90+E92)</f>
        <v>-864.72171000000003</v>
      </c>
      <c r="F61" s="77">
        <f>SUM(F92,F88,F78,F62,F76,F90)</f>
        <v>587029.07829000021</v>
      </c>
      <c r="G61" s="68">
        <f>SUM(G62+G76+G78+G88+G90+G92)</f>
        <v>-6.0000000000000008E-5</v>
      </c>
      <c r="H61" s="77">
        <f>SUM(H92,H88,H78,H62,H76,H90)</f>
        <v>587029.07823000022</v>
      </c>
      <c r="I61" s="77">
        <f>SUM(I92,I88,I78,I62,I76,I90)</f>
        <v>585381.40000000014</v>
      </c>
      <c r="J61" s="75">
        <f>SUM(J62+J76+J78+J88+J90+J92)</f>
        <v>-864.72171000000003</v>
      </c>
      <c r="K61" s="77">
        <f>SUM(K92,K88,K78,K62,K76,K90)</f>
        <v>584516.67829000007</v>
      </c>
      <c r="L61" s="75">
        <f>SUM(L62+L76+L78+L88+L90+L92)</f>
        <v>-6.0000000000000008E-5</v>
      </c>
      <c r="M61" s="77">
        <f>SUM(M92,M88,M78,M62,M76,M90)</f>
        <v>584516.67823000008</v>
      </c>
      <c r="HS61" s="18"/>
      <c r="HT61" s="18"/>
      <c r="HU61" s="18"/>
    </row>
    <row r="62" spans="1:232" s="28" customFormat="1" ht="30" customHeight="1" x14ac:dyDescent="0.25">
      <c r="A62" s="26">
        <v>912</v>
      </c>
      <c r="B62" s="22" t="s">
        <v>21</v>
      </c>
      <c r="C62" s="23"/>
      <c r="D62" s="53">
        <f t="shared" ref="D62:K62" si="27">SUM(D63:D75)</f>
        <v>13514.5</v>
      </c>
      <c r="E62" s="67">
        <f>SUM(E63:E75)</f>
        <v>0</v>
      </c>
      <c r="F62" s="74">
        <f t="shared" si="27"/>
        <v>13514.5</v>
      </c>
      <c r="G62" s="67">
        <f>SUM(G63:G75)</f>
        <v>0</v>
      </c>
      <c r="H62" s="74">
        <f t="shared" ref="H62" si="28">SUM(H63:H75)</f>
        <v>13514.5</v>
      </c>
      <c r="I62" s="74">
        <f t="shared" si="27"/>
        <v>10996.199999999999</v>
      </c>
      <c r="J62" s="74">
        <f t="shared" si="27"/>
        <v>0</v>
      </c>
      <c r="K62" s="74">
        <f t="shared" si="27"/>
        <v>10996.199999999999</v>
      </c>
      <c r="L62" s="74">
        <f t="shared" ref="L62:M62" si="29">SUM(L63:L75)</f>
        <v>0</v>
      </c>
      <c r="M62" s="74">
        <f t="shared" si="29"/>
        <v>10996.199999999999</v>
      </c>
      <c r="HS62" s="29"/>
      <c r="HT62" s="29"/>
      <c r="HU62" s="29"/>
    </row>
    <row r="63" spans="1:232" ht="24.75" customHeight="1" x14ac:dyDescent="0.25">
      <c r="A63" s="19"/>
      <c r="B63" s="38" t="s">
        <v>63</v>
      </c>
      <c r="C63" s="33" t="s">
        <v>64</v>
      </c>
      <c r="D63" s="60">
        <v>536.79999999999995</v>
      </c>
      <c r="E63" s="68"/>
      <c r="F63" s="79">
        <f t="shared" ref="F63:F93" si="30">D63+E63</f>
        <v>536.79999999999995</v>
      </c>
      <c r="G63" s="68"/>
      <c r="H63" s="79">
        <f t="shared" ref="H63:H75" si="31">F63+G63</f>
        <v>536.79999999999995</v>
      </c>
      <c r="I63" s="82">
        <v>536.79999999999995</v>
      </c>
      <c r="J63" s="75"/>
      <c r="K63" s="82">
        <v>536.79999999999995</v>
      </c>
      <c r="L63" s="75"/>
      <c r="M63" s="82">
        <v>536.79999999999995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18"/>
      <c r="HX63" s="18"/>
    </row>
    <row r="64" spans="1:232" ht="31.5" x14ac:dyDescent="0.25">
      <c r="A64" s="19"/>
      <c r="B64" s="39" t="s">
        <v>63</v>
      </c>
      <c r="C64" s="33" t="s">
        <v>65</v>
      </c>
      <c r="D64" s="60">
        <v>1101.5</v>
      </c>
      <c r="E64" s="68"/>
      <c r="F64" s="79">
        <f t="shared" si="30"/>
        <v>1101.5</v>
      </c>
      <c r="G64" s="68"/>
      <c r="H64" s="79">
        <f t="shared" si="31"/>
        <v>1101.5</v>
      </c>
      <c r="I64" s="82">
        <v>1101.5</v>
      </c>
      <c r="J64" s="75"/>
      <c r="K64" s="82">
        <v>1101.5</v>
      </c>
      <c r="L64" s="75"/>
      <c r="M64" s="82">
        <v>1101.5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18"/>
      <c r="HX64" s="18"/>
    </row>
    <row r="65" spans="1:232" ht="31.5" x14ac:dyDescent="0.25">
      <c r="A65" s="19"/>
      <c r="B65" s="38" t="s">
        <v>63</v>
      </c>
      <c r="C65" s="33" t="s">
        <v>66</v>
      </c>
      <c r="D65" s="60">
        <v>1690.1</v>
      </c>
      <c r="E65" s="68"/>
      <c r="F65" s="79">
        <f t="shared" si="30"/>
        <v>1690.1</v>
      </c>
      <c r="G65" s="68"/>
      <c r="H65" s="79">
        <f t="shared" si="31"/>
        <v>1690.1</v>
      </c>
      <c r="I65" s="82">
        <v>1690.1</v>
      </c>
      <c r="J65" s="75"/>
      <c r="K65" s="82">
        <v>1690.1</v>
      </c>
      <c r="L65" s="75"/>
      <c r="M65" s="82">
        <v>1690.1</v>
      </c>
    </row>
    <row r="66" spans="1:232" ht="21" customHeight="1" x14ac:dyDescent="0.25">
      <c r="A66" s="19"/>
      <c r="B66" s="38" t="s">
        <v>63</v>
      </c>
      <c r="C66" s="33" t="s">
        <v>67</v>
      </c>
      <c r="D66" s="60">
        <v>636.29999999999995</v>
      </c>
      <c r="E66" s="67"/>
      <c r="F66" s="79">
        <f t="shared" si="30"/>
        <v>636.29999999999995</v>
      </c>
      <c r="G66" s="67"/>
      <c r="H66" s="79">
        <f t="shared" si="31"/>
        <v>636.29999999999995</v>
      </c>
      <c r="I66" s="82">
        <v>636.29999999999995</v>
      </c>
      <c r="J66" s="74"/>
      <c r="K66" s="82">
        <v>636.29999999999995</v>
      </c>
      <c r="L66" s="74"/>
      <c r="M66" s="82">
        <v>636.29999999999995</v>
      </c>
    </row>
    <row r="67" spans="1:232" ht="31.5" x14ac:dyDescent="0.25">
      <c r="A67" s="19"/>
      <c r="B67" s="38" t="s">
        <v>63</v>
      </c>
      <c r="C67" s="33" t="s">
        <v>68</v>
      </c>
      <c r="D67" s="60">
        <v>2816.8</v>
      </c>
      <c r="E67" s="68"/>
      <c r="F67" s="79">
        <f t="shared" si="30"/>
        <v>2816.8</v>
      </c>
      <c r="G67" s="68"/>
      <c r="H67" s="79">
        <f t="shared" si="31"/>
        <v>2816.8</v>
      </c>
      <c r="I67" s="82">
        <v>2816.8</v>
      </c>
      <c r="J67" s="75"/>
      <c r="K67" s="82">
        <v>2816.8</v>
      </c>
      <c r="L67" s="75"/>
      <c r="M67" s="82">
        <v>2816.8</v>
      </c>
    </row>
    <row r="68" spans="1:232" ht="18.75" customHeight="1" x14ac:dyDescent="0.25">
      <c r="A68" s="19"/>
      <c r="B68" s="38" t="s">
        <v>63</v>
      </c>
      <c r="C68" s="33" t="s">
        <v>69</v>
      </c>
      <c r="D68" s="60">
        <v>2598</v>
      </c>
      <c r="E68" s="67"/>
      <c r="F68" s="79">
        <f t="shared" si="30"/>
        <v>2598</v>
      </c>
      <c r="G68" s="67"/>
      <c r="H68" s="79">
        <f t="shared" si="31"/>
        <v>2598</v>
      </c>
      <c r="I68" s="82"/>
      <c r="J68" s="74"/>
      <c r="K68" s="82"/>
      <c r="L68" s="74"/>
      <c r="M68" s="82"/>
    </row>
    <row r="69" spans="1:232" ht="19.5" x14ac:dyDescent="0.25">
      <c r="A69" s="19"/>
      <c r="B69" s="38" t="s">
        <v>63</v>
      </c>
      <c r="C69" s="33" t="s">
        <v>70</v>
      </c>
      <c r="D69" s="60">
        <v>3.5</v>
      </c>
      <c r="E69" s="68"/>
      <c r="F69" s="79">
        <f t="shared" si="30"/>
        <v>3.5</v>
      </c>
      <c r="G69" s="68"/>
      <c r="H69" s="79">
        <f t="shared" si="31"/>
        <v>3.5</v>
      </c>
      <c r="I69" s="82"/>
      <c r="J69" s="75"/>
      <c r="K69" s="82"/>
      <c r="L69" s="75"/>
      <c r="M69" s="82"/>
    </row>
    <row r="70" spans="1:232" ht="31.5" x14ac:dyDescent="0.25">
      <c r="A70" s="19"/>
      <c r="B70" s="38" t="s">
        <v>63</v>
      </c>
      <c r="C70" s="33" t="s">
        <v>71</v>
      </c>
      <c r="D70" s="60">
        <v>3193.2</v>
      </c>
      <c r="E70" s="68"/>
      <c r="F70" s="79">
        <f t="shared" si="30"/>
        <v>3193.2</v>
      </c>
      <c r="G70" s="68"/>
      <c r="H70" s="79">
        <f t="shared" si="31"/>
        <v>3193.2</v>
      </c>
      <c r="I70" s="82">
        <v>3193.2</v>
      </c>
      <c r="J70" s="75"/>
      <c r="K70" s="82">
        <v>3193.2</v>
      </c>
      <c r="L70" s="75"/>
      <c r="M70" s="82">
        <v>3193.2</v>
      </c>
    </row>
    <row r="71" spans="1:232" ht="31.5" x14ac:dyDescent="0.25">
      <c r="A71" s="19"/>
      <c r="B71" s="38" t="s">
        <v>63</v>
      </c>
      <c r="C71" s="33" t="s">
        <v>72</v>
      </c>
      <c r="D71" s="60">
        <v>47.9</v>
      </c>
      <c r="E71" s="68"/>
      <c r="F71" s="79">
        <f t="shared" si="30"/>
        <v>47.9</v>
      </c>
      <c r="G71" s="68"/>
      <c r="H71" s="79">
        <f t="shared" si="31"/>
        <v>47.9</v>
      </c>
      <c r="I71" s="82">
        <v>47.9</v>
      </c>
      <c r="J71" s="75"/>
      <c r="K71" s="82">
        <v>47.9</v>
      </c>
      <c r="L71" s="75"/>
      <c r="M71" s="82">
        <v>47.9</v>
      </c>
    </row>
    <row r="72" spans="1:232" ht="38.25" customHeight="1" x14ac:dyDescent="0.25">
      <c r="A72" s="19"/>
      <c r="B72" s="38" t="s">
        <v>63</v>
      </c>
      <c r="C72" s="33" t="s">
        <v>73</v>
      </c>
      <c r="D72" s="60">
        <v>3.8</v>
      </c>
      <c r="E72" s="67"/>
      <c r="F72" s="79">
        <f t="shared" si="30"/>
        <v>3.8</v>
      </c>
      <c r="G72" s="67"/>
      <c r="H72" s="79">
        <f t="shared" si="31"/>
        <v>3.8</v>
      </c>
      <c r="I72" s="82">
        <v>3.8</v>
      </c>
      <c r="J72" s="74"/>
      <c r="K72" s="82">
        <v>3.8</v>
      </c>
      <c r="L72" s="74"/>
      <c r="M72" s="82">
        <v>3.8</v>
      </c>
    </row>
    <row r="73" spans="1:232" ht="38.25" customHeight="1" x14ac:dyDescent="0.25">
      <c r="A73" s="19"/>
      <c r="B73" s="38" t="s">
        <v>63</v>
      </c>
      <c r="C73" s="33" t="s">
        <v>74</v>
      </c>
      <c r="D73" s="60">
        <v>760.4</v>
      </c>
      <c r="E73" s="67"/>
      <c r="F73" s="79">
        <f t="shared" si="30"/>
        <v>760.4</v>
      </c>
      <c r="G73" s="67"/>
      <c r="H73" s="79">
        <f t="shared" si="31"/>
        <v>760.4</v>
      </c>
      <c r="I73" s="82">
        <v>760.4</v>
      </c>
      <c r="J73" s="74"/>
      <c r="K73" s="82">
        <v>760.4</v>
      </c>
      <c r="L73" s="74"/>
      <c r="M73" s="82">
        <v>760.4</v>
      </c>
    </row>
    <row r="74" spans="1:232" s="4" customFormat="1" ht="31.5" x14ac:dyDescent="0.25">
      <c r="A74" s="40"/>
      <c r="B74" s="38" t="s">
        <v>63</v>
      </c>
      <c r="C74" s="33" t="s">
        <v>75</v>
      </c>
      <c r="D74" s="60">
        <v>114</v>
      </c>
      <c r="E74" s="71"/>
      <c r="F74" s="79">
        <f t="shared" si="30"/>
        <v>114</v>
      </c>
      <c r="G74" s="71"/>
      <c r="H74" s="79">
        <f t="shared" si="31"/>
        <v>114</v>
      </c>
      <c r="I74" s="82">
        <v>114</v>
      </c>
      <c r="J74" s="83"/>
      <c r="K74" s="82">
        <v>114</v>
      </c>
      <c r="L74" s="83"/>
      <c r="M74" s="82">
        <v>114</v>
      </c>
    </row>
    <row r="75" spans="1:232" s="4" customFormat="1" ht="31.5" x14ac:dyDescent="0.25">
      <c r="A75" s="40"/>
      <c r="B75" s="38" t="s">
        <v>76</v>
      </c>
      <c r="C75" s="33" t="s">
        <v>77</v>
      </c>
      <c r="D75" s="60">
        <v>12.2</v>
      </c>
      <c r="E75" s="71"/>
      <c r="F75" s="79">
        <f t="shared" si="30"/>
        <v>12.2</v>
      </c>
      <c r="G75" s="71"/>
      <c r="H75" s="79">
        <f t="shared" si="31"/>
        <v>12.2</v>
      </c>
      <c r="I75" s="82">
        <v>95.4</v>
      </c>
      <c r="J75" s="83"/>
      <c r="K75" s="82">
        <v>95.4</v>
      </c>
      <c r="L75" s="83"/>
      <c r="M75" s="82">
        <v>95.4</v>
      </c>
    </row>
    <row r="76" spans="1:232" s="28" customFormat="1" ht="30" customHeight="1" x14ac:dyDescent="0.25">
      <c r="A76" s="26">
        <v>914</v>
      </c>
      <c r="B76" s="22"/>
      <c r="C76" s="23"/>
      <c r="D76" s="53">
        <f>SUM(D77)</f>
        <v>1800</v>
      </c>
      <c r="E76" s="71"/>
      <c r="F76" s="74">
        <f>SUM(F77)</f>
        <v>1800</v>
      </c>
      <c r="G76" s="71"/>
      <c r="H76" s="74">
        <f>SUM(H77)</f>
        <v>1800</v>
      </c>
      <c r="I76" s="74">
        <f>SUM(I77)</f>
        <v>1800</v>
      </c>
      <c r="J76" s="83"/>
      <c r="K76" s="74">
        <f>SUM(K77)</f>
        <v>1800</v>
      </c>
      <c r="L76" s="83"/>
      <c r="M76" s="74">
        <f>SUM(M77)</f>
        <v>1800</v>
      </c>
      <c r="HS76" s="29"/>
      <c r="HT76" s="29"/>
      <c r="HU76" s="29"/>
    </row>
    <row r="77" spans="1:232" ht="50.25" customHeight="1" x14ac:dyDescent="0.25">
      <c r="A77" s="19"/>
      <c r="B77" s="38" t="s">
        <v>63</v>
      </c>
      <c r="C77" s="33" t="s">
        <v>78</v>
      </c>
      <c r="D77" s="57">
        <v>1800</v>
      </c>
      <c r="E77" s="71"/>
      <c r="F77" s="79">
        <f t="shared" si="30"/>
        <v>1800</v>
      </c>
      <c r="G77" s="71"/>
      <c r="H77" s="79">
        <f t="shared" ref="H77" si="32">F77+G77</f>
        <v>1800</v>
      </c>
      <c r="I77" s="79">
        <v>1800</v>
      </c>
      <c r="J77" s="83"/>
      <c r="K77" s="79">
        <v>1800</v>
      </c>
      <c r="L77" s="83"/>
      <c r="M77" s="79">
        <v>1800</v>
      </c>
    </row>
    <row r="78" spans="1:232" s="28" customFormat="1" ht="30" customHeight="1" x14ac:dyDescent="0.25">
      <c r="A78" s="26">
        <v>915</v>
      </c>
      <c r="B78" s="22" t="s">
        <v>21</v>
      </c>
      <c r="C78" s="23"/>
      <c r="D78" s="53">
        <f t="shared" ref="D78:K78" si="33">SUM(D79:D87)</f>
        <v>570954.70000000019</v>
      </c>
      <c r="E78" s="71">
        <f>SUM(E79:E87)</f>
        <v>-944.04670999999996</v>
      </c>
      <c r="F78" s="74">
        <f t="shared" si="33"/>
        <v>570010.65329000016</v>
      </c>
      <c r="G78" s="71">
        <f>SUM(G79:G87)</f>
        <v>-6.0000000000000008E-5</v>
      </c>
      <c r="H78" s="74">
        <f t="shared" ref="H78" si="34">SUM(H79:H87)</f>
        <v>570010.65323000017</v>
      </c>
      <c r="I78" s="74">
        <f t="shared" si="33"/>
        <v>570954.70000000019</v>
      </c>
      <c r="J78" s="83">
        <f>SUM(J79:J87)</f>
        <v>-944.04670999999996</v>
      </c>
      <c r="K78" s="74">
        <f t="shared" si="33"/>
        <v>570010.65329000016</v>
      </c>
      <c r="L78" s="83">
        <f>SUM(L79:L87)</f>
        <v>-6.0000000000000008E-5</v>
      </c>
      <c r="M78" s="74">
        <f t="shared" ref="M78" si="35">SUM(M79:M87)</f>
        <v>570010.65323000017</v>
      </c>
      <c r="HS78" s="29"/>
      <c r="HT78" s="29"/>
      <c r="HU78" s="29"/>
    </row>
    <row r="79" spans="1:232" ht="43.5" customHeight="1" x14ac:dyDescent="0.25">
      <c r="A79" s="19"/>
      <c r="B79" s="38" t="s">
        <v>79</v>
      </c>
      <c r="C79" s="33" t="s">
        <v>80</v>
      </c>
      <c r="D79" s="57">
        <v>7882.5</v>
      </c>
      <c r="E79" s="71"/>
      <c r="F79" s="79">
        <f t="shared" si="30"/>
        <v>7882.5</v>
      </c>
      <c r="G79" s="71"/>
      <c r="H79" s="79">
        <f t="shared" ref="H79:H87" si="36">F79+G79</f>
        <v>7882.5</v>
      </c>
      <c r="I79" s="79">
        <v>7882.5</v>
      </c>
      <c r="J79" s="83"/>
      <c r="K79" s="79">
        <f t="shared" ref="K79:K86" si="37">I79+J79</f>
        <v>7882.5</v>
      </c>
      <c r="L79" s="83"/>
      <c r="M79" s="79">
        <f t="shared" ref="M79:M86" si="38">K79+L79</f>
        <v>7882.5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18"/>
      <c r="HX79" s="18"/>
    </row>
    <row r="80" spans="1:232" ht="47.25" x14ac:dyDescent="0.25">
      <c r="A80" s="41"/>
      <c r="B80" s="38" t="s">
        <v>63</v>
      </c>
      <c r="C80" s="33" t="s">
        <v>81</v>
      </c>
      <c r="D80" s="57">
        <v>394901.9</v>
      </c>
      <c r="E80" s="71"/>
      <c r="F80" s="79">
        <f t="shared" si="30"/>
        <v>394901.9</v>
      </c>
      <c r="G80" s="71"/>
      <c r="H80" s="79">
        <f t="shared" si="36"/>
        <v>394901.9</v>
      </c>
      <c r="I80" s="79">
        <v>394901.9</v>
      </c>
      <c r="J80" s="83"/>
      <c r="K80" s="79">
        <f t="shared" si="37"/>
        <v>394901.9</v>
      </c>
      <c r="L80" s="83"/>
      <c r="M80" s="79">
        <f t="shared" si="38"/>
        <v>394901.9</v>
      </c>
    </row>
    <row r="81" spans="1:229" ht="18.75" customHeight="1" x14ac:dyDescent="0.25">
      <c r="A81" s="19"/>
      <c r="B81" s="38" t="s">
        <v>63</v>
      </c>
      <c r="C81" s="33" t="s">
        <v>82</v>
      </c>
      <c r="D81" s="57">
        <v>150242.70000000001</v>
      </c>
      <c r="E81" s="71"/>
      <c r="F81" s="79">
        <f t="shared" si="30"/>
        <v>150242.70000000001</v>
      </c>
      <c r="G81" s="71"/>
      <c r="H81" s="79">
        <f t="shared" si="36"/>
        <v>150242.70000000001</v>
      </c>
      <c r="I81" s="79">
        <v>150242.70000000001</v>
      </c>
      <c r="J81" s="83"/>
      <c r="K81" s="79">
        <f t="shared" si="37"/>
        <v>150242.70000000001</v>
      </c>
      <c r="L81" s="83"/>
      <c r="M81" s="79">
        <f t="shared" si="38"/>
        <v>150242.70000000001</v>
      </c>
    </row>
    <row r="82" spans="1:229" ht="47.25" x14ac:dyDescent="0.25">
      <c r="A82" s="19"/>
      <c r="B82" s="38" t="s">
        <v>63</v>
      </c>
      <c r="C82" s="33" t="s">
        <v>83</v>
      </c>
      <c r="D82" s="57">
        <v>119.4</v>
      </c>
      <c r="E82" s="71"/>
      <c r="F82" s="79">
        <f t="shared" si="30"/>
        <v>119.4</v>
      </c>
      <c r="G82" s="71"/>
      <c r="H82" s="79">
        <f t="shared" si="36"/>
        <v>119.4</v>
      </c>
      <c r="I82" s="79">
        <v>119.4</v>
      </c>
      <c r="J82" s="83"/>
      <c r="K82" s="79">
        <f t="shared" si="37"/>
        <v>119.4</v>
      </c>
      <c r="L82" s="83"/>
      <c r="M82" s="79">
        <f t="shared" si="38"/>
        <v>119.4</v>
      </c>
    </row>
    <row r="83" spans="1:229" ht="63" customHeight="1" x14ac:dyDescent="0.25">
      <c r="A83" s="19"/>
      <c r="B83" s="38" t="s">
        <v>63</v>
      </c>
      <c r="C83" s="33" t="s">
        <v>84</v>
      </c>
      <c r="D83" s="57">
        <v>8900</v>
      </c>
      <c r="E83" s="71"/>
      <c r="F83" s="79">
        <f t="shared" si="30"/>
        <v>8900</v>
      </c>
      <c r="G83" s="71"/>
      <c r="H83" s="79">
        <f t="shared" si="36"/>
        <v>8900</v>
      </c>
      <c r="I83" s="79">
        <v>8900</v>
      </c>
      <c r="J83" s="83"/>
      <c r="K83" s="79">
        <f t="shared" si="37"/>
        <v>8900</v>
      </c>
      <c r="L83" s="83"/>
      <c r="M83" s="79">
        <f t="shared" si="38"/>
        <v>8900</v>
      </c>
    </row>
    <row r="84" spans="1:229" ht="31.5" x14ac:dyDescent="0.25">
      <c r="A84" s="19"/>
      <c r="B84" s="38" t="s">
        <v>63</v>
      </c>
      <c r="C84" s="33" t="s">
        <v>85</v>
      </c>
      <c r="D84" s="57">
        <v>74.8</v>
      </c>
      <c r="E84" s="71">
        <v>-14</v>
      </c>
      <c r="F84" s="79">
        <f t="shared" si="30"/>
        <v>60.8</v>
      </c>
      <c r="G84" s="71"/>
      <c r="H84" s="79">
        <f t="shared" si="36"/>
        <v>60.8</v>
      </c>
      <c r="I84" s="79">
        <v>74.8</v>
      </c>
      <c r="J84" s="83">
        <v>-14</v>
      </c>
      <c r="K84" s="79">
        <f t="shared" si="37"/>
        <v>60.8</v>
      </c>
      <c r="L84" s="83"/>
      <c r="M84" s="79">
        <f t="shared" si="38"/>
        <v>60.8</v>
      </c>
    </row>
    <row r="85" spans="1:229" ht="19.5" x14ac:dyDescent="0.25">
      <c r="A85" s="41"/>
      <c r="B85" s="38" t="s">
        <v>86</v>
      </c>
      <c r="C85" s="33" t="s">
        <v>87</v>
      </c>
      <c r="D85" s="57">
        <v>3792.5</v>
      </c>
      <c r="E85" s="71">
        <v>4.9320000000000003E-2</v>
      </c>
      <c r="F85" s="57">
        <f t="shared" si="30"/>
        <v>3792.5493200000001</v>
      </c>
      <c r="G85" s="71">
        <v>-2.0000000000000002E-5</v>
      </c>
      <c r="H85" s="79">
        <f>F85+G85</f>
        <v>3792.5493000000001</v>
      </c>
      <c r="I85" s="79">
        <v>3792.5</v>
      </c>
      <c r="J85" s="83">
        <v>4.9320000000000003E-2</v>
      </c>
      <c r="K85" s="79">
        <f t="shared" si="37"/>
        <v>3792.5493200000001</v>
      </c>
      <c r="L85" s="83">
        <v>-2.0000000000000002E-5</v>
      </c>
      <c r="M85" s="79">
        <f t="shared" si="38"/>
        <v>3792.5493000000001</v>
      </c>
    </row>
    <row r="86" spans="1:229" ht="31.5" x14ac:dyDescent="0.25">
      <c r="A86" s="41"/>
      <c r="B86" s="38" t="s">
        <v>86</v>
      </c>
      <c r="C86" s="33" t="s">
        <v>88</v>
      </c>
      <c r="D86" s="57">
        <v>56.9</v>
      </c>
      <c r="E86" s="71">
        <v>-1.176E-2</v>
      </c>
      <c r="F86" s="57">
        <f t="shared" si="30"/>
        <v>56.888239999999996</v>
      </c>
      <c r="G86" s="71">
        <v>-4.0000000000000003E-5</v>
      </c>
      <c r="H86" s="79">
        <f t="shared" si="36"/>
        <v>56.888199999999998</v>
      </c>
      <c r="I86" s="79">
        <v>56.9</v>
      </c>
      <c r="J86" s="83">
        <v>-1.176E-2</v>
      </c>
      <c r="K86" s="79">
        <f t="shared" si="37"/>
        <v>56.888239999999996</v>
      </c>
      <c r="L86" s="83">
        <v>-4.0000000000000003E-5</v>
      </c>
      <c r="M86" s="79">
        <f t="shared" si="38"/>
        <v>56.888199999999998</v>
      </c>
    </row>
    <row r="87" spans="1:229" ht="63" x14ac:dyDescent="0.25">
      <c r="A87" s="41"/>
      <c r="B87" s="38" t="s">
        <v>86</v>
      </c>
      <c r="C87" s="33" t="s">
        <v>89</v>
      </c>
      <c r="D87" s="57">
        <v>4984</v>
      </c>
      <c r="E87" s="70">
        <v>-930.08426999999995</v>
      </c>
      <c r="F87" s="79">
        <f t="shared" si="30"/>
        <v>4053.9157300000002</v>
      </c>
      <c r="G87" s="70"/>
      <c r="H87" s="79">
        <f t="shared" si="36"/>
        <v>4053.9157300000002</v>
      </c>
      <c r="I87" s="79">
        <v>4984</v>
      </c>
      <c r="J87" s="79">
        <v>-930.08426999999995</v>
      </c>
      <c r="K87" s="79">
        <f>I87+J87</f>
        <v>4053.9157300000002</v>
      </c>
      <c r="L87" s="79"/>
      <c r="M87" s="79">
        <f>K87+L87</f>
        <v>4053.9157300000002</v>
      </c>
    </row>
    <row r="88" spans="1:229" s="28" customFormat="1" ht="30" customHeight="1" x14ac:dyDescent="0.25">
      <c r="A88" s="26">
        <v>919</v>
      </c>
      <c r="B88" s="22" t="s">
        <v>21</v>
      </c>
      <c r="C88" s="23"/>
      <c r="D88" s="53">
        <f>SUM(D89)</f>
        <v>713</v>
      </c>
      <c r="E88" s="68">
        <f>E89</f>
        <v>79.3</v>
      </c>
      <c r="F88" s="74">
        <f>SUM(F89)</f>
        <v>792.3</v>
      </c>
      <c r="G88" s="68">
        <f>G89</f>
        <v>0</v>
      </c>
      <c r="H88" s="74">
        <f>SUM(H89)</f>
        <v>792.3</v>
      </c>
      <c r="I88" s="74">
        <f>SUM(I89)</f>
        <v>713</v>
      </c>
      <c r="J88" s="75">
        <f>J89</f>
        <v>79.3</v>
      </c>
      <c r="K88" s="74">
        <f>SUM(K89)</f>
        <v>792.3</v>
      </c>
      <c r="L88" s="75">
        <f>L89</f>
        <v>0</v>
      </c>
      <c r="M88" s="74">
        <f>SUM(M89)</f>
        <v>792.3</v>
      </c>
      <c r="HS88" s="29"/>
      <c r="HT88" s="29"/>
      <c r="HU88" s="29"/>
    </row>
    <row r="89" spans="1:229" ht="31.5" x14ac:dyDescent="0.25">
      <c r="A89" s="19"/>
      <c r="B89" s="38" t="s">
        <v>63</v>
      </c>
      <c r="C89" s="33" t="s">
        <v>90</v>
      </c>
      <c r="D89" s="57">
        <v>713</v>
      </c>
      <c r="E89" s="70">
        <v>79.3</v>
      </c>
      <c r="F89" s="79">
        <f>D89+E89</f>
        <v>792.3</v>
      </c>
      <c r="G89" s="70"/>
      <c r="H89" s="79">
        <f>F89+G89</f>
        <v>792.3</v>
      </c>
      <c r="I89" s="79">
        <v>713</v>
      </c>
      <c r="J89" s="79">
        <v>79.3</v>
      </c>
      <c r="K89" s="79">
        <f>I89+J89</f>
        <v>792.3</v>
      </c>
      <c r="L89" s="79"/>
      <c r="M89" s="79">
        <f>K89+L89</f>
        <v>792.3</v>
      </c>
    </row>
    <row r="90" spans="1:229" s="28" customFormat="1" ht="30" customHeight="1" x14ac:dyDescent="0.25">
      <c r="A90" s="26">
        <v>923</v>
      </c>
      <c r="B90" s="22" t="s">
        <v>21</v>
      </c>
      <c r="C90" s="23"/>
      <c r="D90" s="53">
        <f>SUM(D91)</f>
        <v>148.30000000000001</v>
      </c>
      <c r="E90" s="68">
        <f>E91</f>
        <v>0</v>
      </c>
      <c r="F90" s="74">
        <f>SUM(F91)</f>
        <v>148.30000000000001</v>
      </c>
      <c r="G90" s="68">
        <f>G91</f>
        <v>0</v>
      </c>
      <c r="H90" s="74">
        <f>SUM(H91)</f>
        <v>148.30000000000001</v>
      </c>
      <c r="I90" s="74">
        <f>SUM(I91)</f>
        <v>154.19999999999999</v>
      </c>
      <c r="J90" s="75">
        <f>J91</f>
        <v>0</v>
      </c>
      <c r="K90" s="74">
        <f>SUM(K91)</f>
        <v>154.19999999999999</v>
      </c>
      <c r="L90" s="75">
        <f>L91</f>
        <v>0</v>
      </c>
      <c r="M90" s="74">
        <f>SUM(M91)</f>
        <v>154.19999999999999</v>
      </c>
      <c r="HS90" s="29"/>
      <c r="HT90" s="29"/>
      <c r="HU90" s="29"/>
    </row>
    <row r="91" spans="1:229" ht="19.5" x14ac:dyDescent="0.25">
      <c r="A91" s="19"/>
      <c r="B91" s="38" t="s">
        <v>63</v>
      </c>
      <c r="C91" s="33" t="s">
        <v>91</v>
      </c>
      <c r="D91" s="57">
        <v>148.30000000000001</v>
      </c>
      <c r="E91" s="68"/>
      <c r="F91" s="79">
        <f t="shared" si="30"/>
        <v>148.30000000000001</v>
      </c>
      <c r="G91" s="68"/>
      <c r="H91" s="79">
        <f t="shared" ref="H91" si="39">F91+G91</f>
        <v>148.30000000000001</v>
      </c>
      <c r="I91" s="79">
        <v>154.19999999999999</v>
      </c>
      <c r="J91" s="75"/>
      <c r="K91" s="79">
        <f>I91+J91</f>
        <v>154.19999999999999</v>
      </c>
      <c r="L91" s="75"/>
      <c r="M91" s="79">
        <f>K91+L91</f>
        <v>154.19999999999999</v>
      </c>
    </row>
    <row r="92" spans="1:229" s="28" customFormat="1" ht="30" customHeight="1" x14ac:dyDescent="0.25">
      <c r="A92" s="26">
        <v>924</v>
      </c>
      <c r="B92" s="42" t="s">
        <v>21</v>
      </c>
      <c r="C92" s="43"/>
      <c r="D92" s="53">
        <f>SUM(D93)</f>
        <v>763.3</v>
      </c>
      <c r="E92" s="68">
        <f>E93</f>
        <v>2.5000000000000001E-2</v>
      </c>
      <c r="F92" s="74">
        <f>SUM(F93)</f>
        <v>763.32499999999993</v>
      </c>
      <c r="G92" s="68">
        <f>G93</f>
        <v>0</v>
      </c>
      <c r="H92" s="74">
        <f>SUM(H93)</f>
        <v>763.32499999999993</v>
      </c>
      <c r="I92" s="74">
        <f>SUM(I93)</f>
        <v>763.3</v>
      </c>
      <c r="J92" s="75">
        <f>J93</f>
        <v>2.5000000000000001E-2</v>
      </c>
      <c r="K92" s="74">
        <f>I92+J92</f>
        <v>763.32499999999993</v>
      </c>
      <c r="L92" s="75">
        <f>L93</f>
        <v>0</v>
      </c>
      <c r="M92" s="74">
        <f>K92+L92</f>
        <v>763.32499999999993</v>
      </c>
      <c r="HS92" s="29"/>
      <c r="HT92" s="29"/>
      <c r="HU92" s="29"/>
    </row>
    <row r="93" spans="1:229" ht="82.5" customHeight="1" x14ac:dyDescent="0.25">
      <c r="A93" s="19"/>
      <c r="B93" s="38" t="s">
        <v>63</v>
      </c>
      <c r="C93" s="33" t="s">
        <v>92</v>
      </c>
      <c r="D93" s="57">
        <v>763.3</v>
      </c>
      <c r="E93" s="68">
        <v>2.5000000000000001E-2</v>
      </c>
      <c r="F93" s="79">
        <f t="shared" si="30"/>
        <v>763.32499999999993</v>
      </c>
      <c r="G93" s="68"/>
      <c r="H93" s="79">
        <f t="shared" ref="H93" si="40">F93+G93</f>
        <v>763.32499999999993</v>
      </c>
      <c r="I93" s="79">
        <v>763.3</v>
      </c>
      <c r="J93" s="75">
        <v>2.5000000000000001E-2</v>
      </c>
      <c r="K93" s="79">
        <v>763.3</v>
      </c>
      <c r="L93" s="75"/>
      <c r="M93" s="79">
        <v>763.3</v>
      </c>
    </row>
    <row r="94" spans="1:229" ht="20.25" customHeight="1" x14ac:dyDescent="0.25">
      <c r="A94" s="19"/>
      <c r="B94" s="22" t="s">
        <v>93</v>
      </c>
      <c r="C94" s="23" t="s">
        <v>94</v>
      </c>
      <c r="D94" s="59">
        <f>D95</f>
        <v>48567.7</v>
      </c>
      <c r="E94" s="68">
        <f>SUM(E95)</f>
        <v>0</v>
      </c>
      <c r="F94" s="77">
        <f>F95</f>
        <v>48567.7</v>
      </c>
      <c r="G94" s="68">
        <f>SUM(G95)</f>
        <v>0</v>
      </c>
      <c r="H94" s="77">
        <f>H95</f>
        <v>48567.7</v>
      </c>
      <c r="I94" s="77">
        <f>I95</f>
        <v>49787.8</v>
      </c>
      <c r="J94" s="75">
        <f>SUM(J95)</f>
        <v>0</v>
      </c>
      <c r="K94" s="77">
        <f>K95</f>
        <v>49787.8</v>
      </c>
      <c r="L94" s="75">
        <f>SUM(L95)</f>
        <v>0</v>
      </c>
      <c r="M94" s="77">
        <f>M95</f>
        <v>49787.8</v>
      </c>
      <c r="HS94" s="18"/>
      <c r="HT94" s="18"/>
      <c r="HU94" s="18"/>
    </row>
    <row r="95" spans="1:229" s="28" customFormat="1" ht="30" customHeight="1" x14ac:dyDescent="0.25">
      <c r="A95" s="26">
        <v>915</v>
      </c>
      <c r="B95" s="22" t="s">
        <v>21</v>
      </c>
      <c r="C95" s="23"/>
      <c r="D95" s="59">
        <f t="shared" ref="D95:J95" si="41">SUM(D96:D98)</f>
        <v>48567.7</v>
      </c>
      <c r="E95" s="68">
        <f t="shared" si="41"/>
        <v>0</v>
      </c>
      <c r="F95" s="77">
        <f t="shared" si="41"/>
        <v>48567.7</v>
      </c>
      <c r="G95" s="68">
        <f t="shared" ref="G95:H95" si="42">SUM(G96:G98)</f>
        <v>0</v>
      </c>
      <c r="H95" s="77">
        <f t="shared" si="42"/>
        <v>48567.7</v>
      </c>
      <c r="I95" s="77">
        <f t="shared" si="41"/>
        <v>49787.8</v>
      </c>
      <c r="J95" s="75">
        <f t="shared" si="41"/>
        <v>0</v>
      </c>
      <c r="K95" s="77">
        <f>SUM(K96:K98)</f>
        <v>49787.8</v>
      </c>
      <c r="L95" s="75">
        <f t="shared" ref="L95" si="43">SUM(L96:L98)</f>
        <v>0</v>
      </c>
      <c r="M95" s="77">
        <f>SUM(M96:M98)</f>
        <v>49787.8</v>
      </c>
      <c r="HS95" s="29"/>
      <c r="HT95" s="29"/>
      <c r="HU95" s="29"/>
    </row>
    <row r="96" spans="1:229" ht="31.5" x14ac:dyDescent="0.25">
      <c r="A96" s="19"/>
      <c r="B96" s="38" t="s">
        <v>95</v>
      </c>
      <c r="C96" s="33" t="s">
        <v>96</v>
      </c>
      <c r="D96" s="55">
        <v>5843.2</v>
      </c>
      <c r="E96" s="68"/>
      <c r="F96" s="79">
        <f t="shared" ref="F96:F98" si="44">D96+E96</f>
        <v>5843.2</v>
      </c>
      <c r="G96" s="68"/>
      <c r="H96" s="79">
        <f t="shared" ref="H96:H98" si="45">F96+G96</f>
        <v>5843.2</v>
      </c>
      <c r="I96" s="76">
        <v>7063.3</v>
      </c>
      <c r="J96" s="75"/>
      <c r="K96" s="76">
        <f>I96+J96</f>
        <v>7063.3</v>
      </c>
      <c r="L96" s="75"/>
      <c r="M96" s="76">
        <f>K96+L96</f>
        <v>7063.3</v>
      </c>
    </row>
    <row r="97" spans="1:240" ht="31.5" x14ac:dyDescent="0.25">
      <c r="A97" s="19"/>
      <c r="B97" s="38" t="s">
        <v>97</v>
      </c>
      <c r="C97" s="33" t="s">
        <v>98</v>
      </c>
      <c r="D97" s="55">
        <v>42653.5</v>
      </c>
      <c r="E97" s="68"/>
      <c r="F97" s="79">
        <f t="shared" si="44"/>
        <v>42653.5</v>
      </c>
      <c r="G97" s="68"/>
      <c r="H97" s="79">
        <f t="shared" si="45"/>
        <v>42653.5</v>
      </c>
      <c r="I97" s="76">
        <v>42653.5</v>
      </c>
      <c r="J97" s="75"/>
      <c r="K97" s="76">
        <v>42653.5</v>
      </c>
      <c r="L97" s="75"/>
      <c r="M97" s="76">
        <v>42653.5</v>
      </c>
    </row>
    <row r="98" spans="1:240" ht="37.5" customHeight="1" x14ac:dyDescent="0.25">
      <c r="A98" s="44"/>
      <c r="B98" s="38" t="s">
        <v>99</v>
      </c>
      <c r="C98" s="33" t="s">
        <v>100</v>
      </c>
      <c r="D98" s="55">
        <v>71</v>
      </c>
      <c r="E98" s="68"/>
      <c r="F98" s="79">
        <f t="shared" si="44"/>
        <v>71</v>
      </c>
      <c r="G98" s="68"/>
      <c r="H98" s="79">
        <f t="shared" si="45"/>
        <v>71</v>
      </c>
      <c r="I98" s="76">
        <v>71</v>
      </c>
      <c r="J98" s="75"/>
      <c r="K98" s="76">
        <v>71</v>
      </c>
      <c r="L98" s="75"/>
      <c r="M98" s="76">
        <v>71</v>
      </c>
    </row>
    <row r="102" spans="1:240" s="1" customFormat="1" ht="33.75" customHeight="1" x14ac:dyDescent="0.25">
      <c r="B102" s="2"/>
      <c r="C102" s="3"/>
      <c r="D102" s="4"/>
      <c r="E102" s="61"/>
      <c r="F102" s="4"/>
      <c r="G102" s="4"/>
      <c r="H102" s="4"/>
      <c r="I102" s="4"/>
      <c r="J102" s="4"/>
      <c r="K102" s="4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  <c r="ID102" s="6"/>
      <c r="IE102" s="6"/>
      <c r="IF102" s="6"/>
    </row>
  </sheetData>
  <mergeCells count="1">
    <mergeCell ref="A13:C13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2025-2026</vt:lpstr>
      <vt:lpstr>'МБТ 2025-2026'!Заголовки_для_печати</vt:lpstr>
      <vt:lpstr>'МБТ 2025-2026'!Область_печати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rfu11</dc:creator>
  <cp:lastModifiedBy>RePack by Diakov</cp:lastModifiedBy>
  <cp:lastPrinted>2024-05-08T07:10:54Z</cp:lastPrinted>
  <dcterms:created xsi:type="dcterms:W3CDTF">2023-11-15T08:33:25Z</dcterms:created>
  <dcterms:modified xsi:type="dcterms:W3CDTF">2024-10-23T02:45:01Z</dcterms:modified>
</cp:coreProperties>
</file>