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РЕШЕНИЯ\VII созыв\31 (очередное заседание) 04.06.2025\уточнение июнь\"/>
    </mc:Choice>
  </mc:AlternateContent>
  <bookViews>
    <workbookView xWindow="-120" yWindow="-120" windowWidth="29040" windowHeight="15840"/>
  </bookViews>
  <sheets>
    <sheet name="прилож.1_ННД 2024г." sheetId="1" r:id="rId1"/>
    <sheet name="Лист1" sheetId="2" r:id="rId2"/>
  </sheets>
  <externalReferences>
    <externalReference r:id="rId3"/>
  </externalReferences>
  <definedNames>
    <definedName name="__Anonymous_Sheet_DB__1" localSheetId="0">#REF!</definedName>
    <definedName name="__Anonymous_Sheet_DB__1">#REF!</definedName>
    <definedName name="_xlnm._FilterDatabase" localSheetId="0" hidden="1">'прилож.1_ННД 2024г.'!$A$19:$IC$67</definedName>
    <definedName name="a" localSheetId="0">#REF!</definedName>
    <definedName name="a">#REF!</definedName>
    <definedName name="Z_391F35BD_9F91_4504_A05C_D406E8D863C9_.wvu.Rows" hidden="1">[1]пр!$62:$64</definedName>
    <definedName name="_xlnm.Print_Area" localSheetId="0">'прилож.1_ННД 2024г.'!$A$1:$I$68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0" i="1" l="1"/>
  <c r="F48" i="1"/>
  <c r="F66" i="1"/>
  <c r="F57" i="1"/>
  <c r="F54" i="1"/>
  <c r="F51" i="1" s="1"/>
  <c r="F43" i="1"/>
  <c r="F37" i="1"/>
  <c r="F36" i="1"/>
  <c r="F33" i="1"/>
  <c r="F28" i="1"/>
  <c r="F24" i="1"/>
  <c r="F22" i="1" l="1"/>
  <c r="F20" i="1"/>
  <c r="F21" i="1" s="1"/>
  <c r="F23" i="1"/>
  <c r="D66" i="1" l="1"/>
  <c r="E68" i="1"/>
  <c r="G68" i="1" s="1"/>
  <c r="D57" i="1"/>
  <c r="E64" i="1"/>
  <c r="G64" i="1" s="1"/>
  <c r="E53" i="1" l="1"/>
  <c r="G53" i="1" s="1"/>
  <c r="D48" i="1"/>
  <c r="E49" i="1"/>
  <c r="G49" i="1" l="1"/>
  <c r="G48" i="1" s="1"/>
  <c r="E48" i="1"/>
  <c r="E65" i="1"/>
  <c r="G65" i="1" s="1"/>
  <c r="E62" i="1"/>
  <c r="G62" i="1" s="1"/>
  <c r="E59" i="1"/>
  <c r="G59" i="1" s="1"/>
  <c r="E60" i="1"/>
  <c r="G60" i="1" s="1"/>
  <c r="E61" i="1"/>
  <c r="G61" i="1" s="1"/>
  <c r="E63" i="1"/>
  <c r="G63" i="1" s="1"/>
  <c r="E58" i="1"/>
  <c r="G58" i="1" s="1"/>
  <c r="E56" i="1"/>
  <c r="G56" i="1" s="1"/>
  <c r="E55" i="1"/>
  <c r="G55" i="1" s="1"/>
  <c r="E44" i="1"/>
  <c r="G44" i="1" s="1"/>
  <c r="E45" i="1"/>
  <c r="G45" i="1" s="1"/>
  <c r="E46" i="1"/>
  <c r="G46" i="1" s="1"/>
  <c r="E47" i="1"/>
  <c r="G47" i="1" s="1"/>
  <c r="E38" i="1"/>
  <c r="G38" i="1" s="1"/>
  <c r="E39" i="1"/>
  <c r="G39" i="1" s="1"/>
  <c r="E40" i="1"/>
  <c r="G40" i="1" s="1"/>
  <c r="E35" i="1"/>
  <c r="G35" i="1" s="1"/>
  <c r="E34" i="1"/>
  <c r="G34" i="1" s="1"/>
  <c r="G33" i="1" s="1"/>
  <c r="E30" i="1"/>
  <c r="G30" i="1" s="1"/>
  <c r="E31" i="1"/>
  <c r="G31" i="1" s="1"/>
  <c r="E32" i="1"/>
  <c r="G32" i="1" s="1"/>
  <c r="E29" i="1"/>
  <c r="G29" i="1" s="1"/>
  <c r="E26" i="1"/>
  <c r="E25" i="1"/>
  <c r="G25" i="1" s="1"/>
  <c r="D54" i="1"/>
  <c r="D51" i="1" s="1"/>
  <c r="D43" i="1"/>
  <c r="D37" i="1"/>
  <c r="D36" i="1" s="1"/>
  <c r="D23" i="1" s="1"/>
  <c r="D33" i="1"/>
  <c r="D28" i="1"/>
  <c r="D24" i="1"/>
  <c r="D20" i="1" s="1"/>
  <c r="G24" i="1" l="1"/>
  <c r="G28" i="1"/>
  <c r="D22" i="1"/>
  <c r="E24" i="1"/>
  <c r="I24" i="1" s="1"/>
  <c r="I25" i="1" s="1"/>
  <c r="G26" i="1"/>
  <c r="G54" i="1"/>
  <c r="G51" i="1" s="1"/>
  <c r="G57" i="1"/>
  <c r="E33" i="1"/>
  <c r="E57" i="1"/>
  <c r="E28" i="1"/>
  <c r="E22" i="1" s="1"/>
  <c r="E54" i="1"/>
  <c r="E51" i="1" s="1"/>
  <c r="D21" i="1"/>
  <c r="G22" i="1" l="1"/>
  <c r="C43" i="1"/>
  <c r="E43" i="1" s="1"/>
  <c r="E42" i="1" l="1"/>
  <c r="G43" i="1"/>
  <c r="G42" i="1" s="1"/>
  <c r="C54" i="1"/>
  <c r="C37" i="1"/>
  <c r="E37" i="1" s="1"/>
  <c r="E36" i="1" l="1"/>
  <c r="G37" i="1"/>
  <c r="G36" i="1" s="1"/>
  <c r="C24" i="1"/>
  <c r="C28" i="1"/>
  <c r="C33" i="1"/>
  <c r="C36" i="1"/>
  <c r="C51" i="1"/>
  <c r="C57" i="1"/>
  <c r="C67" i="1"/>
  <c r="C66" i="1" l="1"/>
  <c r="E67" i="1"/>
  <c r="G67" i="1" s="1"/>
  <c r="C22" i="1"/>
  <c r="C20" i="1" l="1"/>
  <c r="C21" i="1" s="1"/>
  <c r="E66" i="1"/>
  <c r="C23" i="1"/>
  <c r="G66" i="1" l="1"/>
  <c r="E23" i="1"/>
  <c r="E20" i="1"/>
  <c r="E21" i="1" s="1"/>
  <c r="G20" i="1" l="1"/>
  <c r="G21" i="1" s="1"/>
  <c r="G23" i="1"/>
</calcChain>
</file>

<file path=xl/sharedStrings.xml><?xml version="1.0" encoding="utf-8"?>
<sst xmlns="http://schemas.openxmlformats.org/spreadsheetml/2006/main" count="134" uniqueCount="108">
  <si>
    <t>тыс. рублей</t>
  </si>
  <si>
    <t xml:space="preserve">Код </t>
  </si>
  <si>
    <t>Показатели</t>
  </si>
  <si>
    <t xml:space="preserve"> 000 1 00 00000 00 0000 000</t>
  </si>
  <si>
    <t>НАЛОГОВЫЕ И НЕНАЛОГОВЫЕ ДОХОДЫ</t>
  </si>
  <si>
    <r>
      <t>НАЛОГОВЫЕ И НЕНАЛОГОВЫЕ ДОХОДЫ</t>
    </r>
    <r>
      <rPr>
        <sz val="11"/>
        <rFont val="Times New Roman"/>
        <family val="1"/>
        <charset val="204"/>
      </rPr>
      <t xml:space="preserve"> (без учета НДФЛ по доп.нормативу)</t>
    </r>
  </si>
  <si>
    <t>НАЛОГОВЫЕ ДОХОДЫ</t>
  </si>
  <si>
    <t>НЕНАЛОГОВЫЕ ДОХОДЫ</t>
  </si>
  <si>
    <t xml:space="preserve"> 000 1 01 00000 00 0000 000</t>
  </si>
  <si>
    <t>НАЛОГИ НА ПРИБЫЛЬ, ДОХОДЫ</t>
  </si>
  <si>
    <t xml:space="preserve"> 182 1 01 02000 01 0000 110</t>
  </si>
  <si>
    <t>Налог на доходы физических лиц</t>
  </si>
  <si>
    <t xml:space="preserve">Налог на доходы физических лиц по дополнительному нормативу </t>
  </si>
  <si>
    <t xml:space="preserve"> 182 1 05 00000 00 0000 000</t>
  </si>
  <si>
    <t>НАЛОГИ НА СОВОКУПНЫЙ ДОХОД</t>
  </si>
  <si>
    <t xml:space="preserve"> 182 1 05 01011 01 0000 110
</t>
  </si>
  <si>
    <t xml:space="preserve">Налог, взимаемый в связи с применением упрощенной системы налогообложения
</t>
  </si>
  <si>
    <t xml:space="preserve"> 182 1 05 02010 02 0000 110</t>
  </si>
  <si>
    <t>Единый налог на вмененный доход для отдельных видов деятельности</t>
  </si>
  <si>
    <t xml:space="preserve"> 182 1 05 03010 01 1000 110</t>
  </si>
  <si>
    <t>Единый сельскохозяйственный налог</t>
  </si>
  <si>
    <t xml:space="preserve"> 182 1 05 04020 02 0000 110</t>
  </si>
  <si>
    <t>Налог, взимаемый в связи с применением патентной системы налогообложения</t>
  </si>
  <si>
    <t xml:space="preserve"> 000 1 08 00000 00 0000 000</t>
  </si>
  <si>
    <t>ГОСУДАРСТВЕННАЯ ПОШЛИНА, СБОРЫ</t>
  </si>
  <si>
    <t xml:space="preserve"> 182 1 08 03010 01 0000 110</t>
  </si>
  <si>
    <t>Государственная пошлина по делам, рассматриваемым в судах общей юрисдикции, мировыми судьями (за исключением  Верховного Суда Российской Федерации)</t>
  </si>
  <si>
    <t xml:space="preserve"> 919 1 08 07150 01 0000 110</t>
  </si>
  <si>
    <t>Государственная пошлина за выдачу разрешения на установку рекламной конструкции</t>
  </si>
  <si>
    <t xml:space="preserve"> 000 1 11 00000 00 0000 000</t>
  </si>
  <si>
    <t>ДОХОДЫ ОТ ИСПОЛЬЗОВАНИЯ ИМУЩЕСТВА, НАХОДЯЩЕГОСЯ В ГОСУДАРСТВЕННОЙ И МУНИЦИПАЛЬНОЙ СОБСТВЕННОСТИ</t>
  </si>
  <si>
    <t xml:space="preserve"> 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</si>
  <si>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</si>
  <si>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919 1 11 05013 05 0000 120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</si>
  <si>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</si>
  <si>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 917 1 11 05013 13 0000 120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</si>
  <si>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городскх поселений, а также средства от продажи права на заключение договоров аренды указанных земельных участков</t>
  </si>
  <si>
    <t xml:space="preserve"> 919 1 11 05035 05 0000 120 </t>
  </si>
  <si>
    <t>Доходы от сдачи в аренду имущества, находящегося в оперативном управлении органов управления муниципалных районов и созданных ими учреждений (за исключением имущества муницпальных бюджетных и автономных учреждений)</t>
  </si>
  <si>
    <t xml:space="preserve"> 919 1 11 07015 05 0000 120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</si>
  <si>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</si>
  <si>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000 1 12 00000 00 0000 000</t>
  </si>
  <si>
    <t>ПЛАТЕЖИ ПРИ ПОЛЬЗОВАНИИ ПРИРОДНЫМИ РЕСУРСАМИ</t>
  </si>
  <si>
    <t xml:space="preserve"> 048 1 12 01000 01 0000 120</t>
  </si>
  <si>
    <t>Плата за негативное воздействие на окружающую среду</t>
  </si>
  <si>
    <t xml:space="preserve"> 048 1 12 01010 01 0000 120</t>
  </si>
  <si>
    <t>Плата за выбросы загрязняющих вещевств в атмосферный воздух стационарными объектами</t>
  </si>
  <si>
    <t xml:space="preserve"> 048 1 12 01030 01 0000 120</t>
  </si>
  <si>
    <t>Плата за выбросы загрязняющих вещевств в водные объекты</t>
  </si>
  <si>
    <t xml:space="preserve"> 048 1 12 01041 01 0000 120</t>
  </si>
  <si>
    <t xml:space="preserve">Плата за размещение отходов производства </t>
  </si>
  <si>
    <t xml:space="preserve"> 048 1 12 01042 01 0000 120</t>
  </si>
  <si>
    <t>Плата за размещение твердых коммунальных отходов</t>
  </si>
  <si>
    <t xml:space="preserve"> 000 1 14 00000 00 0000 000</t>
  </si>
  <si>
    <t>ДОХОДЫ ОТ ПРОДАЖИ МАТЕРИАЛЬНЫХ И НЕМАТЕРИАЛЬНЫХ АКТИВОВ</t>
  </si>
  <si>
    <t>919 1 14 02053 05 0000 410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</si>
  <si>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</si>
  <si>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</si>
  <si>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</si>
  <si>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 xml:space="preserve"> 919 1 14 06013 05 0000 430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</si>
  <si>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</si>
  <si>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917 1 14 06013 13 0000 430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</si>
  <si>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</si>
  <si>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000 1 16 00000 00 0000 000</t>
  </si>
  <si>
    <t>ШТРАФЫ, САНКЦИИ, ВОЗМЕЩЕНИЕ УЩЕРБА</t>
  </si>
  <si>
    <t>835 1 16 11050 01 0000 140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</si>
  <si>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</si>
  <si>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837 1 16 11050 01 0000 140</t>
  </si>
  <si>
    <t>841 1 16 01083 01 0000 140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</si>
  <si>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</si>
  <si>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</si>
  <si>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919 1 16 07090 05 0000 140</t>
  </si>
  <si>
    <t xml:space="preserve"> 000 1 17 05050 05 0000 180</t>
  </si>
  <si>
    <t>ПРОЧИЕ НЕНАЛОГОВЫЕ ДОХОДЫ</t>
  </si>
  <si>
    <t xml:space="preserve"> 919 1 17 05050 05 0000 180</t>
  </si>
  <si>
    <t>Приложение 1</t>
  </si>
  <si>
    <t>к Решению Совета депутатов МО "Кабанский район"</t>
  </si>
  <si>
    <t>182 1 03 02000 01 0000 110</t>
  </si>
  <si>
    <t>Акцизы по подакцизным товарам (продукции), производимым на территории Российской Федерации</t>
  </si>
  <si>
    <t>820 1 16 00000 00 0000 140</t>
  </si>
  <si>
    <t>841 1 16 00000 00 0000 140</t>
  </si>
  <si>
    <t>912 1 16 00000 00 0000 140</t>
  </si>
  <si>
    <t>"О бюджете МО "Кабанский район" на 2025 год</t>
  </si>
  <si>
    <t xml:space="preserve"> и на плановый период  2026 и 2027 годов"</t>
  </si>
  <si>
    <t xml:space="preserve"> Объем налоговых и неналоговых доходов бюджета муниципального образования "Кабанский район"  на 2025 год</t>
  </si>
  <si>
    <t>2025 г.</t>
  </si>
  <si>
    <t xml:space="preserve">от 20 декабря 2024 года № 155   </t>
  </si>
  <si>
    <t xml:space="preserve"> к решению Совета депутатов МО "Кабанский район"</t>
  </si>
  <si>
    <t xml:space="preserve"> "О внесении изменений в решение</t>
  </si>
  <si>
    <t xml:space="preserve"> Совета депутатов муниципального образования "Кабанский район"</t>
  </si>
  <si>
    <t xml:space="preserve"> "О бюджете МО Кабанский район" на 2025 год </t>
  </si>
  <si>
    <t xml:space="preserve"> и на плановый период 2026 и 2027 годов"</t>
  </si>
  <si>
    <t xml:space="preserve"> от _____2025 года № ____</t>
  </si>
  <si>
    <t>изм. на 17.04.2025</t>
  </si>
  <si>
    <t xml:space="preserve"> 000 1 13 00000 00 0000 000</t>
  </si>
  <si>
    <t>ДОХОДЫ ОТ ОКАЗАНИЯ ПЛАТНЫХ УСЛУГ И КОМПЕНСАЦИИ ЗАТРАТ ГОСУДАРСТВА</t>
  </si>
  <si>
    <t>919 1 13 02995 05 0000 130</t>
  </si>
  <si>
    <t>Прочие доходы от компенсации затрат бюджетов муниципальных районов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</si>
  <si>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</si>
  <si>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914 1 16 07010 05 0000 140</t>
  </si>
  <si>
    <t xml:space="preserve"> 924 1 17 05050 05 0000 180</t>
  </si>
  <si>
    <t>Прочие неналоговые доходы бюджетов муниципальных районов</t>
  </si>
  <si>
    <t>2025 г. на 01.01.25</t>
  </si>
  <si>
    <t>2025 г. на 17.04.25</t>
  </si>
  <si>
    <t>изм. на .06.2025</t>
  </si>
  <si>
    <t>924 1 13 02995 05 0000 130</t>
  </si>
  <si>
    <t>поселения на 01.05.25</t>
  </si>
  <si>
    <t xml:space="preserve"> от 04.06.2025 года №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</si>
</sst>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"/>
    <numFmt numFmtId="166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i/>
      <sz val="14"/>
      <color rgb="FF0000FF"/>
      <name val="Times New Roman"/>
      <family val="1"/>
      <charset val="204"/>
    </font>
    <font>
      <b/>
      <i/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Border="0" applyProtection="0"/>
  </cellStyleXfs>
  <cellXfs count="75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164" fontId="4" fillId="0" borderId="2" xfId="1" applyNumberFormat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/>
    <xf numFmtId="164" fontId="4" fillId="0" borderId="5" xfId="1" applyNumberFormat="1" applyFont="1" applyBorder="1"/>
    <xf numFmtId="0" fontId="2" fillId="0" borderId="1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0" xfId="1" applyFont="1"/>
    <xf numFmtId="0" fontId="3" fillId="0" borderId="1" xfId="1" applyFont="1" applyBorder="1" applyAlignment="1">
      <alignment horizontal="center"/>
    </xf>
    <xf numFmtId="0" fontId="3" fillId="0" borderId="7" xfId="1" applyFont="1" applyBorder="1"/>
    <xf numFmtId="164" fontId="6" fillId="0" borderId="2" xfId="1" applyNumberFormat="1" applyFont="1" applyBorder="1"/>
    <xf numFmtId="0" fontId="2" fillId="0" borderId="7" xfId="1" applyFont="1" applyBorder="1" applyAlignment="1">
      <alignment wrapText="1"/>
    </xf>
    <xf numFmtId="0" fontId="3" fillId="0" borderId="1" xfId="1" applyFont="1" applyBorder="1" applyAlignment="1">
      <alignment horizontal="center" vertical="top" wrapText="1"/>
    </xf>
    <xf numFmtId="0" fontId="3" fillId="0" borderId="7" xfId="1" applyFont="1" applyBorder="1" applyAlignment="1">
      <alignment vertical="top" wrapText="1"/>
    </xf>
    <xf numFmtId="164" fontId="6" fillId="2" borderId="2" xfId="1" applyNumberFormat="1" applyFont="1" applyFill="1" applyBorder="1"/>
    <xf numFmtId="0" fontId="3" fillId="0" borderId="7" xfId="1" applyFont="1" applyBorder="1" applyAlignment="1">
      <alignment wrapText="1"/>
    </xf>
    <xf numFmtId="3" fontId="3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right"/>
    </xf>
    <xf numFmtId="164" fontId="6" fillId="0" borderId="2" xfId="1" applyNumberFormat="1" applyFont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8" xfId="1" applyFont="1" applyBorder="1" applyAlignment="1">
      <alignment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top" wrapText="1"/>
    </xf>
    <xf numFmtId="0" fontId="2" fillId="0" borderId="9" xfId="1" applyFont="1" applyBorder="1"/>
    <xf numFmtId="0" fontId="3" fillId="0" borderId="6" xfId="1" applyFont="1" applyBorder="1"/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wrapText="1"/>
    </xf>
    <xf numFmtId="164" fontId="8" fillId="0" borderId="2" xfId="1" applyNumberFormat="1" applyFont="1" applyBorder="1"/>
    <xf numFmtId="164" fontId="4" fillId="2" borderId="2" xfId="1" applyNumberFormat="1" applyFont="1" applyFill="1" applyBorder="1"/>
    <xf numFmtId="0" fontId="3" fillId="0" borderId="2" xfId="1" applyFont="1" applyBorder="1" applyAlignment="1">
      <alignment vertical="center" wrapText="1"/>
    </xf>
    <xf numFmtId="164" fontId="6" fillId="0" borderId="2" xfId="1" applyNumberFormat="1" applyFont="1" applyBorder="1" applyAlignment="1">
      <alignment vertical="center"/>
    </xf>
    <xf numFmtId="0" fontId="2" fillId="0" borderId="8" xfId="1" applyFont="1" applyBorder="1"/>
    <xf numFmtId="164" fontId="3" fillId="2" borderId="0" xfId="1" applyNumberFormat="1" applyFont="1" applyFill="1" applyAlignment="1">
      <alignment horizontal="right" vertical="center"/>
    </xf>
    <xf numFmtId="164" fontId="3" fillId="2" borderId="0" xfId="1" applyNumberFormat="1" applyFont="1" applyFill="1" applyAlignment="1">
      <alignment horizontal="right" vertical="top"/>
    </xf>
    <xf numFmtId="164" fontId="3" fillId="2" borderId="0" xfId="1" applyNumberFormat="1" applyFont="1" applyFill="1" applyAlignment="1">
      <alignment horizontal="right"/>
    </xf>
    <xf numFmtId="0" fontId="3" fillId="0" borderId="0" xfId="1" applyFont="1" applyFill="1" applyAlignment="1">
      <alignment horizontal="right" vertical="top"/>
    </xf>
    <xf numFmtId="164" fontId="9" fillId="0" borderId="2" xfId="1" applyNumberFormat="1" applyFont="1" applyBorder="1"/>
    <xf numFmtId="164" fontId="9" fillId="0" borderId="5" xfId="1" applyNumberFormat="1" applyFont="1" applyBorder="1"/>
    <xf numFmtId="164" fontId="10" fillId="0" borderId="2" xfId="1" applyNumberFormat="1" applyFont="1" applyBorder="1"/>
    <xf numFmtId="164" fontId="10" fillId="2" borderId="2" xfId="1" applyNumberFormat="1" applyFont="1" applyFill="1" applyBorder="1"/>
    <xf numFmtId="164" fontId="9" fillId="0" borderId="2" xfId="1" applyNumberFormat="1" applyFont="1" applyBorder="1" applyAlignment="1">
      <alignment horizontal="right"/>
    </xf>
    <xf numFmtId="164" fontId="10" fillId="0" borderId="2" xfId="1" applyNumberFormat="1" applyFont="1" applyBorder="1" applyAlignment="1">
      <alignment horizontal="right"/>
    </xf>
    <xf numFmtId="164" fontId="11" fillId="0" borderId="2" xfId="1" applyNumberFormat="1" applyFont="1" applyBorder="1"/>
    <xf numFmtId="164" fontId="9" fillId="2" borderId="2" xfId="1" applyNumberFormat="1" applyFont="1" applyFill="1" applyBorder="1"/>
    <xf numFmtId="164" fontId="10" fillId="0" borderId="2" xfId="1" applyNumberFormat="1" applyFont="1" applyBorder="1" applyAlignment="1">
      <alignment vertical="center"/>
    </xf>
    <xf numFmtId="4" fontId="12" fillId="0" borderId="2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justify" vertical="center" wrapText="1"/>
    </xf>
    <xf numFmtId="0" fontId="3" fillId="0" borderId="8" xfId="1" applyFont="1" applyFill="1" applyBorder="1" applyAlignment="1">
      <alignment vertical="center"/>
    </xf>
    <xf numFmtId="164" fontId="6" fillId="2" borderId="2" xfId="1" applyNumberFormat="1" applyFont="1" applyFill="1" applyBorder="1" applyAlignment="1">
      <alignment vertical="center"/>
    </xf>
    <xf numFmtId="164" fontId="3" fillId="0" borderId="0" xfId="1" applyNumberFormat="1" applyFont="1"/>
    <xf numFmtId="4" fontId="2" fillId="0" borderId="0" xfId="1" applyNumberFormat="1" applyFont="1"/>
    <xf numFmtId="164" fontId="2" fillId="0" borderId="0" xfId="1" applyNumberFormat="1" applyFont="1"/>
    <xf numFmtId="165" fontId="4" fillId="0" borderId="2" xfId="1" applyNumberFormat="1" applyFont="1" applyBorder="1"/>
    <xf numFmtId="166" fontId="9" fillId="0" borderId="2" xfId="1" applyNumberFormat="1" applyFont="1" applyBorder="1"/>
    <xf numFmtId="166" fontId="9" fillId="0" borderId="5" xfId="1" applyNumberFormat="1" applyFont="1" applyBorder="1"/>
    <xf numFmtId="166" fontId="10" fillId="0" borderId="2" xfId="1" applyNumberFormat="1" applyFont="1" applyBorder="1"/>
    <xf numFmtId="166" fontId="10" fillId="2" borderId="2" xfId="1" applyNumberFormat="1" applyFont="1" applyFill="1" applyBorder="1"/>
    <xf numFmtId="166" fontId="9" fillId="0" borderId="2" xfId="1" applyNumberFormat="1" applyFont="1" applyBorder="1" applyAlignment="1">
      <alignment horizontal="right"/>
    </xf>
    <xf numFmtId="166" fontId="10" fillId="0" borderId="2" xfId="1" applyNumberFormat="1" applyFont="1" applyBorder="1" applyAlignment="1">
      <alignment horizontal="right"/>
    </xf>
    <xf numFmtId="166" fontId="11" fillId="0" borderId="2" xfId="1" applyNumberFormat="1" applyFont="1" applyBorder="1"/>
    <xf numFmtId="166" fontId="9" fillId="2" borderId="2" xfId="1" applyNumberFormat="1" applyFont="1" applyFill="1" applyBorder="1"/>
    <xf numFmtId="166" fontId="10" fillId="0" borderId="2" xfId="1" applyNumberFormat="1" applyFont="1" applyBorder="1" applyAlignment="1">
      <alignment vertical="center"/>
    </xf>
    <xf numFmtId="166" fontId="6" fillId="0" borderId="2" xfId="1" applyNumberFormat="1" applyFont="1" applyBorder="1" applyAlignment="1">
      <alignment vertical="center"/>
    </xf>
    <xf numFmtId="0" fontId="2" fillId="0" borderId="0" xfId="1" applyFont="1" applyAlignment="1">
      <alignment horizontal="center"/>
    </xf>
  </cellXfs>
  <cellStyles count="3">
    <cellStyle name="Excel Built-in Normal" xfId="2"/>
    <cellStyle name="Обычный" xfId="0" builtinId="0"/>
    <cellStyle name="Обычный 2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7;&#1088;.7%20&#1052;&#1041;&#1058;%2020-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C68"/>
  <sheetViews>
    <sheetView tabSelected="1" view="pageBreakPreview" zoomScaleNormal="90" zoomScaleSheetLayoutView="100" workbookViewId="0">
      <selection activeCell="G8" sqref="G8"/>
    </sheetView>
  </sheetViews>
  <sheetFormatPr defaultColWidth="12.140625" defaultRowHeight="15.75" x14ac:dyDescent="0.25"/>
  <cols>
    <col min="1" max="1" width="31.140625" style="1" customWidth="1"/>
    <col min="2" max="2" width="99.5703125" style="1" customWidth="1"/>
    <col min="3" max="3" width="21" style="1" hidden="1" customWidth="1"/>
    <col min="4" max="4" width="15.140625" style="1" hidden="1" customWidth="1"/>
    <col min="5" max="5" width="18.7109375" style="1" hidden="1" customWidth="1"/>
    <col min="6" max="6" width="20" style="1" hidden="1" customWidth="1"/>
    <col min="7" max="7" width="18.28515625" style="1" customWidth="1"/>
    <col min="8" max="8" width="23.42578125" style="1" hidden="1" customWidth="1"/>
    <col min="9" max="9" width="18.140625" style="1" hidden="1" customWidth="1"/>
    <col min="10" max="239" width="9.140625" style="1" customWidth="1"/>
    <col min="240" max="240" width="30.140625" style="1" customWidth="1"/>
    <col min="241" max="241" width="95" style="1" customWidth="1"/>
    <col min="242" max="242" width="13.85546875" style="1" customWidth="1"/>
    <col min="243" max="243" width="10.42578125" style="1" customWidth="1"/>
    <col min="244" max="244" width="12.140625" style="1"/>
    <col min="245" max="245" width="31.140625" style="1" customWidth="1"/>
    <col min="246" max="246" width="99.5703125" style="1" customWidth="1"/>
    <col min="247" max="247" width="18.28515625" style="1" customWidth="1"/>
    <col min="248" max="249" width="14.85546875" style="1" customWidth="1"/>
    <col min="250" max="250" width="11.7109375" style="1" customWidth="1"/>
    <col min="251" max="495" width="9.140625" style="1" customWidth="1"/>
    <col min="496" max="496" width="30.140625" style="1" customWidth="1"/>
    <col min="497" max="497" width="95" style="1" customWidth="1"/>
    <col min="498" max="498" width="13.85546875" style="1" customWidth="1"/>
    <col min="499" max="499" width="10.42578125" style="1" customWidth="1"/>
    <col min="500" max="500" width="12.140625" style="1"/>
    <col min="501" max="501" width="31.140625" style="1" customWidth="1"/>
    <col min="502" max="502" width="99.5703125" style="1" customWidth="1"/>
    <col min="503" max="503" width="18.28515625" style="1" customWidth="1"/>
    <col min="504" max="505" width="14.85546875" style="1" customWidth="1"/>
    <col min="506" max="506" width="11.7109375" style="1" customWidth="1"/>
    <col min="507" max="751" width="9.140625" style="1" customWidth="1"/>
    <col min="752" max="752" width="30.140625" style="1" customWidth="1"/>
    <col min="753" max="753" width="95" style="1" customWidth="1"/>
    <col min="754" max="754" width="13.85546875" style="1" customWidth="1"/>
    <col min="755" max="755" width="10.42578125" style="1" customWidth="1"/>
    <col min="756" max="756" width="12.140625" style="1"/>
    <col min="757" max="757" width="31.140625" style="1" customWidth="1"/>
    <col min="758" max="758" width="99.5703125" style="1" customWidth="1"/>
    <col min="759" max="759" width="18.28515625" style="1" customWidth="1"/>
    <col min="760" max="761" width="14.85546875" style="1" customWidth="1"/>
    <col min="762" max="762" width="11.7109375" style="1" customWidth="1"/>
    <col min="763" max="1007" width="9.140625" style="1" customWidth="1"/>
    <col min="1008" max="1008" width="30.140625" style="1" customWidth="1"/>
    <col min="1009" max="1009" width="95" style="1" customWidth="1"/>
    <col min="1010" max="1010" width="13.85546875" style="1" customWidth="1"/>
    <col min="1011" max="1011" width="10.42578125" style="1" customWidth="1"/>
    <col min="1012" max="1012" width="12.140625" style="1"/>
    <col min="1013" max="1013" width="31.140625" style="1" customWidth="1"/>
    <col min="1014" max="1014" width="99.5703125" style="1" customWidth="1"/>
    <col min="1015" max="1015" width="18.28515625" style="1" customWidth="1"/>
    <col min="1016" max="1017" width="14.85546875" style="1" customWidth="1"/>
    <col min="1018" max="1018" width="11.7109375" style="1" customWidth="1"/>
    <col min="1019" max="1263" width="9.140625" style="1" customWidth="1"/>
    <col min="1264" max="1264" width="30.140625" style="1" customWidth="1"/>
    <col min="1265" max="1265" width="95" style="1" customWidth="1"/>
    <col min="1266" max="1266" width="13.85546875" style="1" customWidth="1"/>
    <col min="1267" max="1267" width="10.42578125" style="1" customWidth="1"/>
    <col min="1268" max="1268" width="12.140625" style="1"/>
    <col min="1269" max="1269" width="31.140625" style="1" customWidth="1"/>
    <col min="1270" max="1270" width="99.5703125" style="1" customWidth="1"/>
    <col min="1271" max="1271" width="18.28515625" style="1" customWidth="1"/>
    <col min="1272" max="1273" width="14.85546875" style="1" customWidth="1"/>
    <col min="1274" max="1274" width="11.7109375" style="1" customWidth="1"/>
    <col min="1275" max="1519" width="9.140625" style="1" customWidth="1"/>
    <col min="1520" max="1520" width="30.140625" style="1" customWidth="1"/>
    <col min="1521" max="1521" width="95" style="1" customWidth="1"/>
    <col min="1522" max="1522" width="13.85546875" style="1" customWidth="1"/>
    <col min="1523" max="1523" width="10.42578125" style="1" customWidth="1"/>
    <col min="1524" max="1524" width="12.140625" style="1"/>
    <col min="1525" max="1525" width="31.140625" style="1" customWidth="1"/>
    <col min="1526" max="1526" width="99.5703125" style="1" customWidth="1"/>
    <col min="1527" max="1527" width="18.28515625" style="1" customWidth="1"/>
    <col min="1528" max="1529" width="14.85546875" style="1" customWidth="1"/>
    <col min="1530" max="1530" width="11.7109375" style="1" customWidth="1"/>
    <col min="1531" max="1775" width="9.140625" style="1" customWidth="1"/>
    <col min="1776" max="1776" width="30.140625" style="1" customWidth="1"/>
    <col min="1777" max="1777" width="95" style="1" customWidth="1"/>
    <col min="1778" max="1778" width="13.85546875" style="1" customWidth="1"/>
    <col min="1779" max="1779" width="10.42578125" style="1" customWidth="1"/>
    <col min="1780" max="1780" width="12.140625" style="1"/>
    <col min="1781" max="1781" width="31.140625" style="1" customWidth="1"/>
    <col min="1782" max="1782" width="99.5703125" style="1" customWidth="1"/>
    <col min="1783" max="1783" width="18.28515625" style="1" customWidth="1"/>
    <col min="1784" max="1785" width="14.85546875" style="1" customWidth="1"/>
    <col min="1786" max="1786" width="11.7109375" style="1" customWidth="1"/>
    <col min="1787" max="2031" width="9.140625" style="1" customWidth="1"/>
    <col min="2032" max="2032" width="30.140625" style="1" customWidth="1"/>
    <col min="2033" max="2033" width="95" style="1" customWidth="1"/>
    <col min="2034" max="2034" width="13.85546875" style="1" customWidth="1"/>
    <col min="2035" max="2035" width="10.42578125" style="1" customWidth="1"/>
    <col min="2036" max="2036" width="12.140625" style="1"/>
    <col min="2037" max="2037" width="31.140625" style="1" customWidth="1"/>
    <col min="2038" max="2038" width="99.5703125" style="1" customWidth="1"/>
    <col min="2039" max="2039" width="18.28515625" style="1" customWidth="1"/>
    <col min="2040" max="2041" width="14.85546875" style="1" customWidth="1"/>
    <col min="2042" max="2042" width="11.7109375" style="1" customWidth="1"/>
    <col min="2043" max="2287" width="9.140625" style="1" customWidth="1"/>
    <col min="2288" max="2288" width="30.140625" style="1" customWidth="1"/>
    <col min="2289" max="2289" width="95" style="1" customWidth="1"/>
    <col min="2290" max="2290" width="13.85546875" style="1" customWidth="1"/>
    <col min="2291" max="2291" width="10.42578125" style="1" customWidth="1"/>
    <col min="2292" max="2292" width="12.140625" style="1"/>
    <col min="2293" max="2293" width="31.140625" style="1" customWidth="1"/>
    <col min="2294" max="2294" width="99.5703125" style="1" customWidth="1"/>
    <col min="2295" max="2295" width="18.28515625" style="1" customWidth="1"/>
    <col min="2296" max="2297" width="14.85546875" style="1" customWidth="1"/>
    <col min="2298" max="2298" width="11.7109375" style="1" customWidth="1"/>
    <col min="2299" max="2543" width="9.140625" style="1" customWidth="1"/>
    <col min="2544" max="2544" width="30.140625" style="1" customWidth="1"/>
    <col min="2545" max="2545" width="95" style="1" customWidth="1"/>
    <col min="2546" max="2546" width="13.85546875" style="1" customWidth="1"/>
    <col min="2547" max="2547" width="10.42578125" style="1" customWidth="1"/>
    <col min="2548" max="2548" width="12.140625" style="1"/>
    <col min="2549" max="2549" width="31.140625" style="1" customWidth="1"/>
    <col min="2550" max="2550" width="99.5703125" style="1" customWidth="1"/>
    <col min="2551" max="2551" width="18.28515625" style="1" customWidth="1"/>
    <col min="2552" max="2553" width="14.85546875" style="1" customWidth="1"/>
    <col min="2554" max="2554" width="11.7109375" style="1" customWidth="1"/>
    <col min="2555" max="2799" width="9.140625" style="1" customWidth="1"/>
    <col min="2800" max="2800" width="30.140625" style="1" customWidth="1"/>
    <col min="2801" max="2801" width="95" style="1" customWidth="1"/>
    <col min="2802" max="2802" width="13.85546875" style="1" customWidth="1"/>
    <col min="2803" max="2803" width="10.42578125" style="1" customWidth="1"/>
    <col min="2804" max="2804" width="12.140625" style="1"/>
    <col min="2805" max="2805" width="31.140625" style="1" customWidth="1"/>
    <col min="2806" max="2806" width="99.5703125" style="1" customWidth="1"/>
    <col min="2807" max="2807" width="18.28515625" style="1" customWidth="1"/>
    <col min="2808" max="2809" width="14.85546875" style="1" customWidth="1"/>
    <col min="2810" max="2810" width="11.7109375" style="1" customWidth="1"/>
    <col min="2811" max="3055" width="9.140625" style="1" customWidth="1"/>
    <col min="3056" max="3056" width="30.140625" style="1" customWidth="1"/>
    <col min="3057" max="3057" width="95" style="1" customWidth="1"/>
    <col min="3058" max="3058" width="13.85546875" style="1" customWidth="1"/>
    <col min="3059" max="3059" width="10.42578125" style="1" customWidth="1"/>
    <col min="3060" max="3060" width="12.140625" style="1"/>
    <col min="3061" max="3061" width="31.140625" style="1" customWidth="1"/>
    <col min="3062" max="3062" width="99.5703125" style="1" customWidth="1"/>
    <col min="3063" max="3063" width="18.28515625" style="1" customWidth="1"/>
    <col min="3064" max="3065" width="14.85546875" style="1" customWidth="1"/>
    <col min="3066" max="3066" width="11.7109375" style="1" customWidth="1"/>
    <col min="3067" max="3311" width="9.140625" style="1" customWidth="1"/>
    <col min="3312" max="3312" width="30.140625" style="1" customWidth="1"/>
    <col min="3313" max="3313" width="95" style="1" customWidth="1"/>
    <col min="3314" max="3314" width="13.85546875" style="1" customWidth="1"/>
    <col min="3315" max="3315" width="10.42578125" style="1" customWidth="1"/>
    <col min="3316" max="3316" width="12.140625" style="1"/>
    <col min="3317" max="3317" width="31.140625" style="1" customWidth="1"/>
    <col min="3318" max="3318" width="99.5703125" style="1" customWidth="1"/>
    <col min="3319" max="3319" width="18.28515625" style="1" customWidth="1"/>
    <col min="3320" max="3321" width="14.85546875" style="1" customWidth="1"/>
    <col min="3322" max="3322" width="11.7109375" style="1" customWidth="1"/>
    <col min="3323" max="3567" width="9.140625" style="1" customWidth="1"/>
    <col min="3568" max="3568" width="30.140625" style="1" customWidth="1"/>
    <col min="3569" max="3569" width="95" style="1" customWidth="1"/>
    <col min="3570" max="3570" width="13.85546875" style="1" customWidth="1"/>
    <col min="3571" max="3571" width="10.42578125" style="1" customWidth="1"/>
    <col min="3572" max="3572" width="12.140625" style="1"/>
    <col min="3573" max="3573" width="31.140625" style="1" customWidth="1"/>
    <col min="3574" max="3574" width="99.5703125" style="1" customWidth="1"/>
    <col min="3575" max="3575" width="18.28515625" style="1" customWidth="1"/>
    <col min="3576" max="3577" width="14.85546875" style="1" customWidth="1"/>
    <col min="3578" max="3578" width="11.7109375" style="1" customWidth="1"/>
    <col min="3579" max="3823" width="9.140625" style="1" customWidth="1"/>
    <col min="3824" max="3824" width="30.140625" style="1" customWidth="1"/>
    <col min="3825" max="3825" width="95" style="1" customWidth="1"/>
    <col min="3826" max="3826" width="13.85546875" style="1" customWidth="1"/>
    <col min="3827" max="3827" width="10.42578125" style="1" customWidth="1"/>
    <col min="3828" max="3828" width="12.140625" style="1"/>
    <col min="3829" max="3829" width="31.140625" style="1" customWidth="1"/>
    <col min="3830" max="3830" width="99.5703125" style="1" customWidth="1"/>
    <col min="3831" max="3831" width="18.28515625" style="1" customWidth="1"/>
    <col min="3832" max="3833" width="14.85546875" style="1" customWidth="1"/>
    <col min="3834" max="3834" width="11.7109375" style="1" customWidth="1"/>
    <col min="3835" max="4079" width="9.140625" style="1" customWidth="1"/>
    <col min="4080" max="4080" width="30.140625" style="1" customWidth="1"/>
    <col min="4081" max="4081" width="95" style="1" customWidth="1"/>
    <col min="4082" max="4082" width="13.85546875" style="1" customWidth="1"/>
    <col min="4083" max="4083" width="10.42578125" style="1" customWidth="1"/>
    <col min="4084" max="4084" width="12.140625" style="1"/>
    <col min="4085" max="4085" width="31.140625" style="1" customWidth="1"/>
    <col min="4086" max="4086" width="99.5703125" style="1" customWidth="1"/>
    <col min="4087" max="4087" width="18.28515625" style="1" customWidth="1"/>
    <col min="4088" max="4089" width="14.85546875" style="1" customWidth="1"/>
    <col min="4090" max="4090" width="11.7109375" style="1" customWidth="1"/>
    <col min="4091" max="4335" width="9.140625" style="1" customWidth="1"/>
    <col min="4336" max="4336" width="30.140625" style="1" customWidth="1"/>
    <col min="4337" max="4337" width="95" style="1" customWidth="1"/>
    <col min="4338" max="4338" width="13.85546875" style="1" customWidth="1"/>
    <col min="4339" max="4339" width="10.42578125" style="1" customWidth="1"/>
    <col min="4340" max="4340" width="12.140625" style="1"/>
    <col min="4341" max="4341" width="31.140625" style="1" customWidth="1"/>
    <col min="4342" max="4342" width="99.5703125" style="1" customWidth="1"/>
    <col min="4343" max="4343" width="18.28515625" style="1" customWidth="1"/>
    <col min="4344" max="4345" width="14.85546875" style="1" customWidth="1"/>
    <col min="4346" max="4346" width="11.7109375" style="1" customWidth="1"/>
    <col min="4347" max="4591" width="9.140625" style="1" customWidth="1"/>
    <col min="4592" max="4592" width="30.140625" style="1" customWidth="1"/>
    <col min="4593" max="4593" width="95" style="1" customWidth="1"/>
    <col min="4594" max="4594" width="13.85546875" style="1" customWidth="1"/>
    <col min="4595" max="4595" width="10.42578125" style="1" customWidth="1"/>
    <col min="4596" max="4596" width="12.140625" style="1"/>
    <col min="4597" max="4597" width="31.140625" style="1" customWidth="1"/>
    <col min="4598" max="4598" width="99.5703125" style="1" customWidth="1"/>
    <col min="4599" max="4599" width="18.28515625" style="1" customWidth="1"/>
    <col min="4600" max="4601" width="14.85546875" style="1" customWidth="1"/>
    <col min="4602" max="4602" width="11.7109375" style="1" customWidth="1"/>
    <col min="4603" max="4847" width="9.140625" style="1" customWidth="1"/>
    <col min="4848" max="4848" width="30.140625" style="1" customWidth="1"/>
    <col min="4849" max="4849" width="95" style="1" customWidth="1"/>
    <col min="4850" max="4850" width="13.85546875" style="1" customWidth="1"/>
    <col min="4851" max="4851" width="10.42578125" style="1" customWidth="1"/>
    <col min="4852" max="4852" width="12.140625" style="1"/>
    <col min="4853" max="4853" width="31.140625" style="1" customWidth="1"/>
    <col min="4854" max="4854" width="99.5703125" style="1" customWidth="1"/>
    <col min="4855" max="4855" width="18.28515625" style="1" customWidth="1"/>
    <col min="4856" max="4857" width="14.85546875" style="1" customWidth="1"/>
    <col min="4858" max="4858" width="11.7109375" style="1" customWidth="1"/>
    <col min="4859" max="5103" width="9.140625" style="1" customWidth="1"/>
    <col min="5104" max="5104" width="30.140625" style="1" customWidth="1"/>
    <col min="5105" max="5105" width="95" style="1" customWidth="1"/>
    <col min="5106" max="5106" width="13.85546875" style="1" customWidth="1"/>
    <col min="5107" max="5107" width="10.42578125" style="1" customWidth="1"/>
    <col min="5108" max="5108" width="12.140625" style="1"/>
    <col min="5109" max="5109" width="31.140625" style="1" customWidth="1"/>
    <col min="5110" max="5110" width="99.5703125" style="1" customWidth="1"/>
    <col min="5111" max="5111" width="18.28515625" style="1" customWidth="1"/>
    <col min="5112" max="5113" width="14.85546875" style="1" customWidth="1"/>
    <col min="5114" max="5114" width="11.7109375" style="1" customWidth="1"/>
    <col min="5115" max="5359" width="9.140625" style="1" customWidth="1"/>
    <col min="5360" max="5360" width="30.140625" style="1" customWidth="1"/>
    <col min="5361" max="5361" width="95" style="1" customWidth="1"/>
    <col min="5362" max="5362" width="13.85546875" style="1" customWidth="1"/>
    <col min="5363" max="5363" width="10.42578125" style="1" customWidth="1"/>
    <col min="5364" max="5364" width="12.140625" style="1"/>
    <col min="5365" max="5365" width="31.140625" style="1" customWidth="1"/>
    <col min="5366" max="5366" width="99.5703125" style="1" customWidth="1"/>
    <col min="5367" max="5367" width="18.28515625" style="1" customWidth="1"/>
    <col min="5368" max="5369" width="14.85546875" style="1" customWidth="1"/>
    <col min="5370" max="5370" width="11.7109375" style="1" customWidth="1"/>
    <col min="5371" max="5615" width="9.140625" style="1" customWidth="1"/>
    <col min="5616" max="5616" width="30.140625" style="1" customWidth="1"/>
    <col min="5617" max="5617" width="95" style="1" customWidth="1"/>
    <col min="5618" max="5618" width="13.85546875" style="1" customWidth="1"/>
    <col min="5619" max="5619" width="10.42578125" style="1" customWidth="1"/>
    <col min="5620" max="5620" width="12.140625" style="1"/>
    <col min="5621" max="5621" width="31.140625" style="1" customWidth="1"/>
    <col min="5622" max="5622" width="99.5703125" style="1" customWidth="1"/>
    <col min="5623" max="5623" width="18.28515625" style="1" customWidth="1"/>
    <col min="5624" max="5625" width="14.85546875" style="1" customWidth="1"/>
    <col min="5626" max="5626" width="11.7109375" style="1" customWidth="1"/>
    <col min="5627" max="5871" width="9.140625" style="1" customWidth="1"/>
    <col min="5872" max="5872" width="30.140625" style="1" customWidth="1"/>
    <col min="5873" max="5873" width="95" style="1" customWidth="1"/>
    <col min="5874" max="5874" width="13.85546875" style="1" customWidth="1"/>
    <col min="5875" max="5875" width="10.42578125" style="1" customWidth="1"/>
    <col min="5876" max="5876" width="12.140625" style="1"/>
    <col min="5877" max="5877" width="31.140625" style="1" customWidth="1"/>
    <col min="5878" max="5878" width="99.5703125" style="1" customWidth="1"/>
    <col min="5879" max="5879" width="18.28515625" style="1" customWidth="1"/>
    <col min="5880" max="5881" width="14.85546875" style="1" customWidth="1"/>
    <col min="5882" max="5882" width="11.7109375" style="1" customWidth="1"/>
    <col min="5883" max="6127" width="9.140625" style="1" customWidth="1"/>
    <col min="6128" max="6128" width="30.140625" style="1" customWidth="1"/>
    <col min="6129" max="6129" width="95" style="1" customWidth="1"/>
    <col min="6130" max="6130" width="13.85546875" style="1" customWidth="1"/>
    <col min="6131" max="6131" width="10.42578125" style="1" customWidth="1"/>
    <col min="6132" max="6132" width="12.140625" style="1"/>
    <col min="6133" max="6133" width="31.140625" style="1" customWidth="1"/>
    <col min="6134" max="6134" width="99.5703125" style="1" customWidth="1"/>
    <col min="6135" max="6135" width="18.28515625" style="1" customWidth="1"/>
    <col min="6136" max="6137" width="14.85546875" style="1" customWidth="1"/>
    <col min="6138" max="6138" width="11.7109375" style="1" customWidth="1"/>
    <col min="6139" max="6383" width="9.140625" style="1" customWidth="1"/>
    <col min="6384" max="6384" width="30.140625" style="1" customWidth="1"/>
    <col min="6385" max="6385" width="95" style="1" customWidth="1"/>
    <col min="6386" max="6386" width="13.85546875" style="1" customWidth="1"/>
    <col min="6387" max="6387" width="10.42578125" style="1" customWidth="1"/>
    <col min="6388" max="6388" width="12.140625" style="1"/>
    <col min="6389" max="6389" width="31.140625" style="1" customWidth="1"/>
    <col min="6390" max="6390" width="99.5703125" style="1" customWidth="1"/>
    <col min="6391" max="6391" width="18.28515625" style="1" customWidth="1"/>
    <col min="6392" max="6393" width="14.85546875" style="1" customWidth="1"/>
    <col min="6394" max="6394" width="11.7109375" style="1" customWidth="1"/>
    <col min="6395" max="6639" width="9.140625" style="1" customWidth="1"/>
    <col min="6640" max="6640" width="30.140625" style="1" customWidth="1"/>
    <col min="6641" max="6641" width="95" style="1" customWidth="1"/>
    <col min="6642" max="6642" width="13.85546875" style="1" customWidth="1"/>
    <col min="6643" max="6643" width="10.42578125" style="1" customWidth="1"/>
    <col min="6644" max="6644" width="12.140625" style="1"/>
    <col min="6645" max="6645" width="31.140625" style="1" customWidth="1"/>
    <col min="6646" max="6646" width="99.5703125" style="1" customWidth="1"/>
    <col min="6647" max="6647" width="18.28515625" style="1" customWidth="1"/>
    <col min="6648" max="6649" width="14.85546875" style="1" customWidth="1"/>
    <col min="6650" max="6650" width="11.7109375" style="1" customWidth="1"/>
    <col min="6651" max="6895" width="9.140625" style="1" customWidth="1"/>
    <col min="6896" max="6896" width="30.140625" style="1" customWidth="1"/>
    <col min="6897" max="6897" width="95" style="1" customWidth="1"/>
    <col min="6898" max="6898" width="13.85546875" style="1" customWidth="1"/>
    <col min="6899" max="6899" width="10.42578125" style="1" customWidth="1"/>
    <col min="6900" max="6900" width="12.140625" style="1"/>
    <col min="6901" max="6901" width="31.140625" style="1" customWidth="1"/>
    <col min="6902" max="6902" width="99.5703125" style="1" customWidth="1"/>
    <col min="6903" max="6903" width="18.28515625" style="1" customWidth="1"/>
    <col min="6904" max="6905" width="14.85546875" style="1" customWidth="1"/>
    <col min="6906" max="6906" width="11.7109375" style="1" customWidth="1"/>
    <col min="6907" max="7151" width="9.140625" style="1" customWidth="1"/>
    <col min="7152" max="7152" width="30.140625" style="1" customWidth="1"/>
    <col min="7153" max="7153" width="95" style="1" customWidth="1"/>
    <col min="7154" max="7154" width="13.85546875" style="1" customWidth="1"/>
    <col min="7155" max="7155" width="10.42578125" style="1" customWidth="1"/>
    <col min="7156" max="7156" width="12.140625" style="1"/>
    <col min="7157" max="7157" width="31.140625" style="1" customWidth="1"/>
    <col min="7158" max="7158" width="99.5703125" style="1" customWidth="1"/>
    <col min="7159" max="7159" width="18.28515625" style="1" customWidth="1"/>
    <col min="7160" max="7161" width="14.85546875" style="1" customWidth="1"/>
    <col min="7162" max="7162" width="11.7109375" style="1" customWidth="1"/>
    <col min="7163" max="7407" width="9.140625" style="1" customWidth="1"/>
    <col min="7408" max="7408" width="30.140625" style="1" customWidth="1"/>
    <col min="7409" max="7409" width="95" style="1" customWidth="1"/>
    <col min="7410" max="7410" width="13.85546875" style="1" customWidth="1"/>
    <col min="7411" max="7411" width="10.42578125" style="1" customWidth="1"/>
    <col min="7412" max="7412" width="12.140625" style="1"/>
    <col min="7413" max="7413" width="31.140625" style="1" customWidth="1"/>
    <col min="7414" max="7414" width="99.5703125" style="1" customWidth="1"/>
    <col min="7415" max="7415" width="18.28515625" style="1" customWidth="1"/>
    <col min="7416" max="7417" width="14.85546875" style="1" customWidth="1"/>
    <col min="7418" max="7418" width="11.7109375" style="1" customWidth="1"/>
    <col min="7419" max="7663" width="9.140625" style="1" customWidth="1"/>
    <col min="7664" max="7664" width="30.140625" style="1" customWidth="1"/>
    <col min="7665" max="7665" width="95" style="1" customWidth="1"/>
    <col min="7666" max="7666" width="13.85546875" style="1" customWidth="1"/>
    <col min="7667" max="7667" width="10.42578125" style="1" customWidth="1"/>
    <col min="7668" max="7668" width="12.140625" style="1"/>
    <col min="7669" max="7669" width="31.140625" style="1" customWidth="1"/>
    <col min="7670" max="7670" width="99.5703125" style="1" customWidth="1"/>
    <col min="7671" max="7671" width="18.28515625" style="1" customWidth="1"/>
    <col min="7672" max="7673" width="14.85546875" style="1" customWidth="1"/>
    <col min="7674" max="7674" width="11.7109375" style="1" customWidth="1"/>
    <col min="7675" max="7919" width="9.140625" style="1" customWidth="1"/>
    <col min="7920" max="7920" width="30.140625" style="1" customWidth="1"/>
    <col min="7921" max="7921" width="95" style="1" customWidth="1"/>
    <col min="7922" max="7922" width="13.85546875" style="1" customWidth="1"/>
    <col min="7923" max="7923" width="10.42578125" style="1" customWidth="1"/>
    <col min="7924" max="7924" width="12.140625" style="1"/>
    <col min="7925" max="7925" width="31.140625" style="1" customWidth="1"/>
    <col min="7926" max="7926" width="99.5703125" style="1" customWidth="1"/>
    <col min="7927" max="7927" width="18.28515625" style="1" customWidth="1"/>
    <col min="7928" max="7929" width="14.85546875" style="1" customWidth="1"/>
    <col min="7930" max="7930" width="11.7109375" style="1" customWidth="1"/>
    <col min="7931" max="8175" width="9.140625" style="1" customWidth="1"/>
    <col min="8176" max="8176" width="30.140625" style="1" customWidth="1"/>
    <col min="8177" max="8177" width="95" style="1" customWidth="1"/>
    <col min="8178" max="8178" width="13.85546875" style="1" customWidth="1"/>
    <col min="8179" max="8179" width="10.42578125" style="1" customWidth="1"/>
    <col min="8180" max="8180" width="12.140625" style="1"/>
    <col min="8181" max="8181" width="31.140625" style="1" customWidth="1"/>
    <col min="8182" max="8182" width="99.5703125" style="1" customWidth="1"/>
    <col min="8183" max="8183" width="18.28515625" style="1" customWidth="1"/>
    <col min="8184" max="8185" width="14.85546875" style="1" customWidth="1"/>
    <col min="8186" max="8186" width="11.7109375" style="1" customWidth="1"/>
    <col min="8187" max="8431" width="9.140625" style="1" customWidth="1"/>
    <col min="8432" max="8432" width="30.140625" style="1" customWidth="1"/>
    <col min="8433" max="8433" width="95" style="1" customWidth="1"/>
    <col min="8434" max="8434" width="13.85546875" style="1" customWidth="1"/>
    <col min="8435" max="8435" width="10.42578125" style="1" customWidth="1"/>
    <col min="8436" max="8436" width="12.140625" style="1"/>
    <col min="8437" max="8437" width="31.140625" style="1" customWidth="1"/>
    <col min="8438" max="8438" width="99.5703125" style="1" customWidth="1"/>
    <col min="8439" max="8439" width="18.28515625" style="1" customWidth="1"/>
    <col min="8440" max="8441" width="14.85546875" style="1" customWidth="1"/>
    <col min="8442" max="8442" width="11.7109375" style="1" customWidth="1"/>
    <col min="8443" max="8687" width="9.140625" style="1" customWidth="1"/>
    <col min="8688" max="8688" width="30.140625" style="1" customWidth="1"/>
    <col min="8689" max="8689" width="95" style="1" customWidth="1"/>
    <col min="8690" max="8690" width="13.85546875" style="1" customWidth="1"/>
    <col min="8691" max="8691" width="10.42578125" style="1" customWidth="1"/>
    <col min="8692" max="8692" width="12.140625" style="1"/>
    <col min="8693" max="8693" width="31.140625" style="1" customWidth="1"/>
    <col min="8694" max="8694" width="99.5703125" style="1" customWidth="1"/>
    <col min="8695" max="8695" width="18.28515625" style="1" customWidth="1"/>
    <col min="8696" max="8697" width="14.85546875" style="1" customWidth="1"/>
    <col min="8698" max="8698" width="11.7109375" style="1" customWidth="1"/>
    <col min="8699" max="8943" width="9.140625" style="1" customWidth="1"/>
    <col min="8944" max="8944" width="30.140625" style="1" customWidth="1"/>
    <col min="8945" max="8945" width="95" style="1" customWidth="1"/>
    <col min="8946" max="8946" width="13.85546875" style="1" customWidth="1"/>
    <col min="8947" max="8947" width="10.42578125" style="1" customWidth="1"/>
    <col min="8948" max="8948" width="12.140625" style="1"/>
    <col min="8949" max="8949" width="31.140625" style="1" customWidth="1"/>
    <col min="8950" max="8950" width="99.5703125" style="1" customWidth="1"/>
    <col min="8951" max="8951" width="18.28515625" style="1" customWidth="1"/>
    <col min="8952" max="8953" width="14.85546875" style="1" customWidth="1"/>
    <col min="8954" max="8954" width="11.7109375" style="1" customWidth="1"/>
    <col min="8955" max="9199" width="9.140625" style="1" customWidth="1"/>
    <col min="9200" max="9200" width="30.140625" style="1" customWidth="1"/>
    <col min="9201" max="9201" width="95" style="1" customWidth="1"/>
    <col min="9202" max="9202" width="13.85546875" style="1" customWidth="1"/>
    <col min="9203" max="9203" width="10.42578125" style="1" customWidth="1"/>
    <col min="9204" max="9204" width="12.140625" style="1"/>
    <col min="9205" max="9205" width="31.140625" style="1" customWidth="1"/>
    <col min="9206" max="9206" width="99.5703125" style="1" customWidth="1"/>
    <col min="9207" max="9207" width="18.28515625" style="1" customWidth="1"/>
    <col min="9208" max="9209" width="14.85546875" style="1" customWidth="1"/>
    <col min="9210" max="9210" width="11.7109375" style="1" customWidth="1"/>
    <col min="9211" max="9455" width="9.140625" style="1" customWidth="1"/>
    <col min="9456" max="9456" width="30.140625" style="1" customWidth="1"/>
    <col min="9457" max="9457" width="95" style="1" customWidth="1"/>
    <col min="9458" max="9458" width="13.85546875" style="1" customWidth="1"/>
    <col min="9459" max="9459" width="10.42578125" style="1" customWidth="1"/>
    <col min="9460" max="9460" width="12.140625" style="1"/>
    <col min="9461" max="9461" width="31.140625" style="1" customWidth="1"/>
    <col min="9462" max="9462" width="99.5703125" style="1" customWidth="1"/>
    <col min="9463" max="9463" width="18.28515625" style="1" customWidth="1"/>
    <col min="9464" max="9465" width="14.85546875" style="1" customWidth="1"/>
    <col min="9466" max="9466" width="11.7109375" style="1" customWidth="1"/>
    <col min="9467" max="9711" width="9.140625" style="1" customWidth="1"/>
    <col min="9712" max="9712" width="30.140625" style="1" customWidth="1"/>
    <col min="9713" max="9713" width="95" style="1" customWidth="1"/>
    <col min="9714" max="9714" width="13.85546875" style="1" customWidth="1"/>
    <col min="9715" max="9715" width="10.42578125" style="1" customWidth="1"/>
    <col min="9716" max="9716" width="12.140625" style="1"/>
    <col min="9717" max="9717" width="31.140625" style="1" customWidth="1"/>
    <col min="9718" max="9718" width="99.5703125" style="1" customWidth="1"/>
    <col min="9719" max="9719" width="18.28515625" style="1" customWidth="1"/>
    <col min="9720" max="9721" width="14.85546875" style="1" customWidth="1"/>
    <col min="9722" max="9722" width="11.7109375" style="1" customWidth="1"/>
    <col min="9723" max="9967" width="9.140625" style="1" customWidth="1"/>
    <col min="9968" max="9968" width="30.140625" style="1" customWidth="1"/>
    <col min="9969" max="9969" width="95" style="1" customWidth="1"/>
    <col min="9970" max="9970" width="13.85546875" style="1" customWidth="1"/>
    <col min="9971" max="9971" width="10.42578125" style="1" customWidth="1"/>
    <col min="9972" max="9972" width="12.140625" style="1"/>
    <col min="9973" max="9973" width="31.140625" style="1" customWidth="1"/>
    <col min="9974" max="9974" width="99.5703125" style="1" customWidth="1"/>
    <col min="9975" max="9975" width="18.28515625" style="1" customWidth="1"/>
    <col min="9976" max="9977" width="14.85546875" style="1" customWidth="1"/>
    <col min="9978" max="9978" width="11.7109375" style="1" customWidth="1"/>
    <col min="9979" max="10223" width="9.140625" style="1" customWidth="1"/>
    <col min="10224" max="10224" width="30.140625" style="1" customWidth="1"/>
    <col min="10225" max="10225" width="95" style="1" customWidth="1"/>
    <col min="10226" max="10226" width="13.85546875" style="1" customWidth="1"/>
    <col min="10227" max="10227" width="10.42578125" style="1" customWidth="1"/>
    <col min="10228" max="10228" width="12.140625" style="1"/>
    <col min="10229" max="10229" width="31.140625" style="1" customWidth="1"/>
    <col min="10230" max="10230" width="99.5703125" style="1" customWidth="1"/>
    <col min="10231" max="10231" width="18.28515625" style="1" customWidth="1"/>
    <col min="10232" max="10233" width="14.85546875" style="1" customWidth="1"/>
    <col min="10234" max="10234" width="11.7109375" style="1" customWidth="1"/>
    <col min="10235" max="10479" width="9.140625" style="1" customWidth="1"/>
    <col min="10480" max="10480" width="30.140625" style="1" customWidth="1"/>
    <col min="10481" max="10481" width="95" style="1" customWidth="1"/>
    <col min="10482" max="10482" width="13.85546875" style="1" customWidth="1"/>
    <col min="10483" max="10483" width="10.42578125" style="1" customWidth="1"/>
    <col min="10484" max="10484" width="12.140625" style="1"/>
    <col min="10485" max="10485" width="31.140625" style="1" customWidth="1"/>
    <col min="10486" max="10486" width="99.5703125" style="1" customWidth="1"/>
    <col min="10487" max="10487" width="18.28515625" style="1" customWidth="1"/>
    <col min="10488" max="10489" width="14.85546875" style="1" customWidth="1"/>
    <col min="10490" max="10490" width="11.7109375" style="1" customWidth="1"/>
    <col min="10491" max="10735" width="9.140625" style="1" customWidth="1"/>
    <col min="10736" max="10736" width="30.140625" style="1" customWidth="1"/>
    <col min="10737" max="10737" width="95" style="1" customWidth="1"/>
    <col min="10738" max="10738" width="13.85546875" style="1" customWidth="1"/>
    <col min="10739" max="10739" width="10.42578125" style="1" customWidth="1"/>
    <col min="10740" max="10740" width="12.140625" style="1"/>
    <col min="10741" max="10741" width="31.140625" style="1" customWidth="1"/>
    <col min="10742" max="10742" width="99.5703125" style="1" customWidth="1"/>
    <col min="10743" max="10743" width="18.28515625" style="1" customWidth="1"/>
    <col min="10744" max="10745" width="14.85546875" style="1" customWidth="1"/>
    <col min="10746" max="10746" width="11.7109375" style="1" customWidth="1"/>
    <col min="10747" max="10991" width="9.140625" style="1" customWidth="1"/>
    <col min="10992" max="10992" width="30.140625" style="1" customWidth="1"/>
    <col min="10993" max="10993" width="95" style="1" customWidth="1"/>
    <col min="10994" max="10994" width="13.85546875" style="1" customWidth="1"/>
    <col min="10995" max="10995" width="10.42578125" style="1" customWidth="1"/>
    <col min="10996" max="10996" width="12.140625" style="1"/>
    <col min="10997" max="10997" width="31.140625" style="1" customWidth="1"/>
    <col min="10998" max="10998" width="99.5703125" style="1" customWidth="1"/>
    <col min="10999" max="10999" width="18.28515625" style="1" customWidth="1"/>
    <col min="11000" max="11001" width="14.85546875" style="1" customWidth="1"/>
    <col min="11002" max="11002" width="11.7109375" style="1" customWidth="1"/>
    <col min="11003" max="11247" width="9.140625" style="1" customWidth="1"/>
    <col min="11248" max="11248" width="30.140625" style="1" customWidth="1"/>
    <col min="11249" max="11249" width="95" style="1" customWidth="1"/>
    <col min="11250" max="11250" width="13.85546875" style="1" customWidth="1"/>
    <col min="11251" max="11251" width="10.42578125" style="1" customWidth="1"/>
    <col min="11252" max="11252" width="12.140625" style="1"/>
    <col min="11253" max="11253" width="31.140625" style="1" customWidth="1"/>
    <col min="11254" max="11254" width="99.5703125" style="1" customWidth="1"/>
    <col min="11255" max="11255" width="18.28515625" style="1" customWidth="1"/>
    <col min="11256" max="11257" width="14.85546875" style="1" customWidth="1"/>
    <col min="11258" max="11258" width="11.7109375" style="1" customWidth="1"/>
    <col min="11259" max="11503" width="9.140625" style="1" customWidth="1"/>
    <col min="11504" max="11504" width="30.140625" style="1" customWidth="1"/>
    <col min="11505" max="11505" width="95" style="1" customWidth="1"/>
    <col min="11506" max="11506" width="13.85546875" style="1" customWidth="1"/>
    <col min="11507" max="11507" width="10.42578125" style="1" customWidth="1"/>
    <col min="11508" max="11508" width="12.140625" style="1"/>
    <col min="11509" max="11509" width="31.140625" style="1" customWidth="1"/>
    <col min="11510" max="11510" width="99.5703125" style="1" customWidth="1"/>
    <col min="11511" max="11511" width="18.28515625" style="1" customWidth="1"/>
    <col min="11512" max="11513" width="14.85546875" style="1" customWidth="1"/>
    <col min="11514" max="11514" width="11.7109375" style="1" customWidth="1"/>
    <col min="11515" max="11759" width="9.140625" style="1" customWidth="1"/>
    <col min="11760" max="11760" width="30.140625" style="1" customWidth="1"/>
    <col min="11761" max="11761" width="95" style="1" customWidth="1"/>
    <col min="11762" max="11762" width="13.85546875" style="1" customWidth="1"/>
    <col min="11763" max="11763" width="10.42578125" style="1" customWidth="1"/>
    <col min="11764" max="11764" width="12.140625" style="1"/>
    <col min="11765" max="11765" width="31.140625" style="1" customWidth="1"/>
    <col min="11766" max="11766" width="99.5703125" style="1" customWidth="1"/>
    <col min="11767" max="11767" width="18.28515625" style="1" customWidth="1"/>
    <col min="11768" max="11769" width="14.85546875" style="1" customWidth="1"/>
    <col min="11770" max="11770" width="11.7109375" style="1" customWidth="1"/>
    <col min="11771" max="12015" width="9.140625" style="1" customWidth="1"/>
    <col min="12016" max="12016" width="30.140625" style="1" customWidth="1"/>
    <col min="12017" max="12017" width="95" style="1" customWidth="1"/>
    <col min="12018" max="12018" width="13.85546875" style="1" customWidth="1"/>
    <col min="12019" max="12019" width="10.42578125" style="1" customWidth="1"/>
    <col min="12020" max="12020" width="12.140625" style="1"/>
    <col min="12021" max="12021" width="31.140625" style="1" customWidth="1"/>
    <col min="12022" max="12022" width="99.5703125" style="1" customWidth="1"/>
    <col min="12023" max="12023" width="18.28515625" style="1" customWidth="1"/>
    <col min="12024" max="12025" width="14.85546875" style="1" customWidth="1"/>
    <col min="12026" max="12026" width="11.7109375" style="1" customWidth="1"/>
    <col min="12027" max="12271" width="9.140625" style="1" customWidth="1"/>
    <col min="12272" max="12272" width="30.140625" style="1" customWidth="1"/>
    <col min="12273" max="12273" width="95" style="1" customWidth="1"/>
    <col min="12274" max="12274" width="13.85546875" style="1" customWidth="1"/>
    <col min="12275" max="12275" width="10.42578125" style="1" customWidth="1"/>
    <col min="12276" max="12276" width="12.140625" style="1"/>
    <col min="12277" max="12277" width="31.140625" style="1" customWidth="1"/>
    <col min="12278" max="12278" width="99.5703125" style="1" customWidth="1"/>
    <col min="12279" max="12279" width="18.28515625" style="1" customWidth="1"/>
    <col min="12280" max="12281" width="14.85546875" style="1" customWidth="1"/>
    <col min="12282" max="12282" width="11.7109375" style="1" customWidth="1"/>
    <col min="12283" max="12527" width="9.140625" style="1" customWidth="1"/>
    <col min="12528" max="12528" width="30.140625" style="1" customWidth="1"/>
    <col min="12529" max="12529" width="95" style="1" customWidth="1"/>
    <col min="12530" max="12530" width="13.85546875" style="1" customWidth="1"/>
    <col min="12531" max="12531" width="10.42578125" style="1" customWidth="1"/>
    <col min="12532" max="12532" width="12.140625" style="1"/>
    <col min="12533" max="12533" width="31.140625" style="1" customWidth="1"/>
    <col min="12534" max="12534" width="99.5703125" style="1" customWidth="1"/>
    <col min="12535" max="12535" width="18.28515625" style="1" customWidth="1"/>
    <col min="12536" max="12537" width="14.85546875" style="1" customWidth="1"/>
    <col min="12538" max="12538" width="11.7109375" style="1" customWidth="1"/>
    <col min="12539" max="12783" width="9.140625" style="1" customWidth="1"/>
    <col min="12784" max="12784" width="30.140625" style="1" customWidth="1"/>
    <col min="12785" max="12785" width="95" style="1" customWidth="1"/>
    <col min="12786" max="12786" width="13.85546875" style="1" customWidth="1"/>
    <col min="12787" max="12787" width="10.42578125" style="1" customWidth="1"/>
    <col min="12788" max="12788" width="12.140625" style="1"/>
    <col min="12789" max="12789" width="31.140625" style="1" customWidth="1"/>
    <col min="12790" max="12790" width="99.5703125" style="1" customWidth="1"/>
    <col min="12791" max="12791" width="18.28515625" style="1" customWidth="1"/>
    <col min="12792" max="12793" width="14.85546875" style="1" customWidth="1"/>
    <col min="12794" max="12794" width="11.7109375" style="1" customWidth="1"/>
    <col min="12795" max="13039" width="9.140625" style="1" customWidth="1"/>
    <col min="13040" max="13040" width="30.140625" style="1" customWidth="1"/>
    <col min="13041" max="13041" width="95" style="1" customWidth="1"/>
    <col min="13042" max="13042" width="13.85546875" style="1" customWidth="1"/>
    <col min="13043" max="13043" width="10.42578125" style="1" customWidth="1"/>
    <col min="13044" max="13044" width="12.140625" style="1"/>
    <col min="13045" max="13045" width="31.140625" style="1" customWidth="1"/>
    <col min="13046" max="13046" width="99.5703125" style="1" customWidth="1"/>
    <col min="13047" max="13047" width="18.28515625" style="1" customWidth="1"/>
    <col min="13048" max="13049" width="14.85546875" style="1" customWidth="1"/>
    <col min="13050" max="13050" width="11.7109375" style="1" customWidth="1"/>
    <col min="13051" max="13295" width="9.140625" style="1" customWidth="1"/>
    <col min="13296" max="13296" width="30.140625" style="1" customWidth="1"/>
    <col min="13297" max="13297" width="95" style="1" customWidth="1"/>
    <col min="13298" max="13298" width="13.85546875" style="1" customWidth="1"/>
    <col min="13299" max="13299" width="10.42578125" style="1" customWidth="1"/>
    <col min="13300" max="13300" width="12.140625" style="1"/>
    <col min="13301" max="13301" width="31.140625" style="1" customWidth="1"/>
    <col min="13302" max="13302" width="99.5703125" style="1" customWidth="1"/>
    <col min="13303" max="13303" width="18.28515625" style="1" customWidth="1"/>
    <col min="13304" max="13305" width="14.85546875" style="1" customWidth="1"/>
    <col min="13306" max="13306" width="11.7109375" style="1" customWidth="1"/>
    <col min="13307" max="13551" width="9.140625" style="1" customWidth="1"/>
    <col min="13552" max="13552" width="30.140625" style="1" customWidth="1"/>
    <col min="13553" max="13553" width="95" style="1" customWidth="1"/>
    <col min="13554" max="13554" width="13.85546875" style="1" customWidth="1"/>
    <col min="13555" max="13555" width="10.42578125" style="1" customWidth="1"/>
    <col min="13556" max="13556" width="12.140625" style="1"/>
    <col min="13557" max="13557" width="31.140625" style="1" customWidth="1"/>
    <col min="13558" max="13558" width="99.5703125" style="1" customWidth="1"/>
    <col min="13559" max="13559" width="18.28515625" style="1" customWidth="1"/>
    <col min="13560" max="13561" width="14.85546875" style="1" customWidth="1"/>
    <col min="13562" max="13562" width="11.7109375" style="1" customWidth="1"/>
    <col min="13563" max="13807" width="9.140625" style="1" customWidth="1"/>
    <col min="13808" max="13808" width="30.140625" style="1" customWidth="1"/>
    <col min="13809" max="13809" width="95" style="1" customWidth="1"/>
    <col min="13810" max="13810" width="13.85546875" style="1" customWidth="1"/>
    <col min="13811" max="13811" width="10.42578125" style="1" customWidth="1"/>
    <col min="13812" max="13812" width="12.140625" style="1"/>
    <col min="13813" max="13813" width="31.140625" style="1" customWidth="1"/>
    <col min="13814" max="13814" width="99.5703125" style="1" customWidth="1"/>
    <col min="13815" max="13815" width="18.28515625" style="1" customWidth="1"/>
    <col min="13816" max="13817" width="14.85546875" style="1" customWidth="1"/>
    <col min="13818" max="13818" width="11.7109375" style="1" customWidth="1"/>
    <col min="13819" max="14063" width="9.140625" style="1" customWidth="1"/>
    <col min="14064" max="14064" width="30.140625" style="1" customWidth="1"/>
    <col min="14065" max="14065" width="95" style="1" customWidth="1"/>
    <col min="14066" max="14066" width="13.85546875" style="1" customWidth="1"/>
    <col min="14067" max="14067" width="10.42578125" style="1" customWidth="1"/>
    <col min="14068" max="14068" width="12.140625" style="1"/>
    <col min="14069" max="14069" width="31.140625" style="1" customWidth="1"/>
    <col min="14070" max="14070" width="99.5703125" style="1" customWidth="1"/>
    <col min="14071" max="14071" width="18.28515625" style="1" customWidth="1"/>
    <col min="14072" max="14073" width="14.85546875" style="1" customWidth="1"/>
    <col min="14074" max="14074" width="11.7109375" style="1" customWidth="1"/>
    <col min="14075" max="14319" width="9.140625" style="1" customWidth="1"/>
    <col min="14320" max="14320" width="30.140625" style="1" customWidth="1"/>
    <col min="14321" max="14321" width="95" style="1" customWidth="1"/>
    <col min="14322" max="14322" width="13.85546875" style="1" customWidth="1"/>
    <col min="14323" max="14323" width="10.42578125" style="1" customWidth="1"/>
    <col min="14324" max="14324" width="12.140625" style="1"/>
    <col min="14325" max="14325" width="31.140625" style="1" customWidth="1"/>
    <col min="14326" max="14326" width="99.5703125" style="1" customWidth="1"/>
    <col min="14327" max="14327" width="18.28515625" style="1" customWidth="1"/>
    <col min="14328" max="14329" width="14.85546875" style="1" customWidth="1"/>
    <col min="14330" max="14330" width="11.7109375" style="1" customWidth="1"/>
    <col min="14331" max="14575" width="9.140625" style="1" customWidth="1"/>
    <col min="14576" max="14576" width="30.140625" style="1" customWidth="1"/>
    <col min="14577" max="14577" width="95" style="1" customWidth="1"/>
    <col min="14578" max="14578" width="13.85546875" style="1" customWidth="1"/>
    <col min="14579" max="14579" width="10.42578125" style="1" customWidth="1"/>
    <col min="14580" max="14580" width="12.140625" style="1"/>
    <col min="14581" max="14581" width="31.140625" style="1" customWidth="1"/>
    <col min="14582" max="14582" width="99.5703125" style="1" customWidth="1"/>
    <col min="14583" max="14583" width="18.28515625" style="1" customWidth="1"/>
    <col min="14584" max="14585" width="14.85546875" style="1" customWidth="1"/>
    <col min="14586" max="14586" width="11.7109375" style="1" customWidth="1"/>
    <col min="14587" max="14831" width="9.140625" style="1" customWidth="1"/>
    <col min="14832" max="14832" width="30.140625" style="1" customWidth="1"/>
    <col min="14833" max="14833" width="95" style="1" customWidth="1"/>
    <col min="14834" max="14834" width="13.85546875" style="1" customWidth="1"/>
    <col min="14835" max="14835" width="10.42578125" style="1" customWidth="1"/>
    <col min="14836" max="14836" width="12.140625" style="1"/>
    <col min="14837" max="14837" width="31.140625" style="1" customWidth="1"/>
    <col min="14838" max="14838" width="99.5703125" style="1" customWidth="1"/>
    <col min="14839" max="14839" width="18.28515625" style="1" customWidth="1"/>
    <col min="14840" max="14841" width="14.85546875" style="1" customWidth="1"/>
    <col min="14842" max="14842" width="11.7109375" style="1" customWidth="1"/>
    <col min="14843" max="15087" width="9.140625" style="1" customWidth="1"/>
    <col min="15088" max="15088" width="30.140625" style="1" customWidth="1"/>
    <col min="15089" max="15089" width="95" style="1" customWidth="1"/>
    <col min="15090" max="15090" width="13.85546875" style="1" customWidth="1"/>
    <col min="15091" max="15091" width="10.42578125" style="1" customWidth="1"/>
    <col min="15092" max="15092" width="12.140625" style="1"/>
    <col min="15093" max="15093" width="31.140625" style="1" customWidth="1"/>
    <col min="15094" max="15094" width="99.5703125" style="1" customWidth="1"/>
    <col min="15095" max="15095" width="18.28515625" style="1" customWidth="1"/>
    <col min="15096" max="15097" width="14.85546875" style="1" customWidth="1"/>
    <col min="15098" max="15098" width="11.7109375" style="1" customWidth="1"/>
    <col min="15099" max="15343" width="9.140625" style="1" customWidth="1"/>
    <col min="15344" max="15344" width="30.140625" style="1" customWidth="1"/>
    <col min="15345" max="15345" width="95" style="1" customWidth="1"/>
    <col min="15346" max="15346" width="13.85546875" style="1" customWidth="1"/>
    <col min="15347" max="15347" width="10.42578125" style="1" customWidth="1"/>
    <col min="15348" max="15348" width="12.140625" style="1"/>
    <col min="15349" max="15349" width="31.140625" style="1" customWidth="1"/>
    <col min="15350" max="15350" width="99.5703125" style="1" customWidth="1"/>
    <col min="15351" max="15351" width="18.28515625" style="1" customWidth="1"/>
    <col min="15352" max="15353" width="14.85546875" style="1" customWidth="1"/>
    <col min="15354" max="15354" width="11.7109375" style="1" customWidth="1"/>
    <col min="15355" max="15599" width="9.140625" style="1" customWidth="1"/>
    <col min="15600" max="15600" width="30.140625" style="1" customWidth="1"/>
    <col min="15601" max="15601" width="95" style="1" customWidth="1"/>
    <col min="15602" max="15602" width="13.85546875" style="1" customWidth="1"/>
    <col min="15603" max="15603" width="10.42578125" style="1" customWidth="1"/>
    <col min="15604" max="15604" width="12.140625" style="1"/>
    <col min="15605" max="15605" width="31.140625" style="1" customWidth="1"/>
    <col min="15606" max="15606" width="99.5703125" style="1" customWidth="1"/>
    <col min="15607" max="15607" width="18.28515625" style="1" customWidth="1"/>
    <col min="15608" max="15609" width="14.85546875" style="1" customWidth="1"/>
    <col min="15610" max="15610" width="11.7109375" style="1" customWidth="1"/>
    <col min="15611" max="15855" width="9.140625" style="1" customWidth="1"/>
    <col min="15856" max="15856" width="30.140625" style="1" customWidth="1"/>
    <col min="15857" max="15857" width="95" style="1" customWidth="1"/>
    <col min="15858" max="15858" width="13.85546875" style="1" customWidth="1"/>
    <col min="15859" max="15859" width="10.42578125" style="1" customWidth="1"/>
    <col min="15860" max="15860" width="12.140625" style="1"/>
    <col min="15861" max="15861" width="31.140625" style="1" customWidth="1"/>
    <col min="15862" max="15862" width="99.5703125" style="1" customWidth="1"/>
    <col min="15863" max="15863" width="18.28515625" style="1" customWidth="1"/>
    <col min="15864" max="15865" width="14.85546875" style="1" customWidth="1"/>
    <col min="15866" max="15866" width="11.7109375" style="1" customWidth="1"/>
    <col min="15867" max="16111" width="9.140625" style="1" customWidth="1"/>
    <col min="16112" max="16112" width="30.140625" style="1" customWidth="1"/>
    <col min="16113" max="16113" width="95" style="1" customWidth="1"/>
    <col min="16114" max="16114" width="13.85546875" style="1" customWidth="1"/>
    <col min="16115" max="16115" width="10.42578125" style="1" customWidth="1"/>
    <col min="16116" max="16116" width="12.140625" style="1"/>
    <col min="16117" max="16117" width="31.140625" style="1" customWidth="1"/>
    <col min="16118" max="16118" width="99.5703125" style="1" customWidth="1"/>
    <col min="16119" max="16119" width="18.28515625" style="1" customWidth="1"/>
    <col min="16120" max="16121" width="14.85546875" style="1" customWidth="1"/>
    <col min="16122" max="16122" width="11.7109375" style="1" customWidth="1"/>
    <col min="16123" max="16367" width="9.140625" style="1" customWidth="1"/>
    <col min="16368" max="16368" width="30.140625" style="1" customWidth="1"/>
    <col min="16369" max="16369" width="95" style="1" customWidth="1"/>
    <col min="16370" max="16370" width="13.85546875" style="1" customWidth="1"/>
    <col min="16371" max="16384" width="10.42578125" style="1" customWidth="1"/>
  </cols>
  <sheetData>
    <row r="1" spans="1:7" x14ac:dyDescent="0.25">
      <c r="E1" s="43" t="s">
        <v>75</v>
      </c>
      <c r="G1" s="43" t="s">
        <v>75</v>
      </c>
    </row>
    <row r="2" spans="1:7" x14ac:dyDescent="0.25">
      <c r="E2" s="43" t="s">
        <v>87</v>
      </c>
      <c r="G2" s="43" t="s">
        <v>87</v>
      </c>
    </row>
    <row r="3" spans="1:7" x14ac:dyDescent="0.25">
      <c r="E3" s="43" t="s">
        <v>88</v>
      </c>
      <c r="G3" s="43" t="s">
        <v>88</v>
      </c>
    </row>
    <row r="4" spans="1:7" x14ac:dyDescent="0.25">
      <c r="E4" s="43" t="s">
        <v>89</v>
      </c>
      <c r="G4" s="43" t="s">
        <v>89</v>
      </c>
    </row>
    <row r="5" spans="1:7" x14ac:dyDescent="0.25">
      <c r="E5" s="43" t="s">
        <v>90</v>
      </c>
      <c r="G5" s="43" t="s">
        <v>90</v>
      </c>
    </row>
    <row r="6" spans="1:7" x14ac:dyDescent="0.25">
      <c r="E6" s="43" t="s">
        <v>91</v>
      </c>
      <c r="G6" s="43" t="s">
        <v>91</v>
      </c>
    </row>
    <row r="7" spans="1:7" x14ac:dyDescent="0.25">
      <c r="E7" s="43" t="s">
        <v>92</v>
      </c>
      <c r="G7" s="43" t="s">
        <v>107</v>
      </c>
    </row>
    <row r="9" spans="1:7" x14ac:dyDescent="0.25">
      <c r="C9" s="40" t="s">
        <v>75</v>
      </c>
      <c r="E9" s="40" t="s">
        <v>75</v>
      </c>
      <c r="G9" s="40" t="s">
        <v>75</v>
      </c>
    </row>
    <row r="10" spans="1:7" x14ac:dyDescent="0.25">
      <c r="C10" s="41" t="s">
        <v>76</v>
      </c>
      <c r="E10" s="41" t="s">
        <v>76</v>
      </c>
      <c r="G10" s="41" t="s">
        <v>76</v>
      </c>
    </row>
    <row r="11" spans="1:7" x14ac:dyDescent="0.25">
      <c r="C11" s="41" t="s">
        <v>82</v>
      </c>
      <c r="E11" s="41" t="s">
        <v>82</v>
      </c>
      <c r="G11" s="41" t="s">
        <v>82</v>
      </c>
    </row>
    <row r="12" spans="1:7" x14ac:dyDescent="0.25">
      <c r="C12" s="41" t="s">
        <v>83</v>
      </c>
      <c r="E12" s="41" t="s">
        <v>83</v>
      </c>
      <c r="G12" s="41" t="s">
        <v>83</v>
      </c>
    </row>
    <row r="13" spans="1:7" x14ac:dyDescent="0.25">
      <c r="C13" s="42" t="s">
        <v>86</v>
      </c>
      <c r="E13" s="42" t="s">
        <v>86</v>
      </c>
      <c r="G13" s="42" t="s">
        <v>86</v>
      </c>
    </row>
    <row r="16" spans="1:7" x14ac:dyDescent="0.25">
      <c r="A16" s="74" t="s">
        <v>84</v>
      </c>
      <c r="B16" s="74"/>
      <c r="C16" s="74"/>
    </row>
    <row r="17" spans="1:237" ht="15.6" x14ac:dyDescent="0.3">
      <c r="A17" s="2"/>
      <c r="B17" s="2"/>
    </row>
    <row r="18" spans="1:237" x14ac:dyDescent="0.25">
      <c r="B18" s="3"/>
      <c r="C18" s="4" t="s">
        <v>0</v>
      </c>
      <c r="E18" s="60"/>
    </row>
    <row r="19" spans="1:237" ht="33.75" customHeight="1" x14ac:dyDescent="0.25">
      <c r="A19" s="5" t="s">
        <v>1</v>
      </c>
      <c r="B19" s="5" t="s">
        <v>2</v>
      </c>
      <c r="C19" s="5" t="s">
        <v>102</v>
      </c>
      <c r="D19" s="53" t="s">
        <v>93</v>
      </c>
      <c r="E19" s="5" t="s">
        <v>103</v>
      </c>
      <c r="F19" s="53" t="s">
        <v>104</v>
      </c>
      <c r="G19" s="5" t="s">
        <v>85</v>
      </c>
    </row>
    <row r="20" spans="1:237" ht="18.75" x14ac:dyDescent="0.3">
      <c r="A20" s="6" t="s">
        <v>3</v>
      </c>
      <c r="B20" s="7" t="s">
        <v>4</v>
      </c>
      <c r="C20" s="8">
        <f>C24+C27+C28+C33+C36+C42+C51+C57+C86+C66</f>
        <v>477772.02</v>
      </c>
      <c r="D20" s="44">
        <f>D24+D27+D28+D33+D36+D42+D48+D51+D57+D86+D66</f>
        <v>3300</v>
      </c>
      <c r="E20" s="63">
        <f>E24+E27+E28+E33+E36+E42+E48+E51+E57+E86+E66</f>
        <v>481072.02</v>
      </c>
      <c r="F20" s="64">
        <f>F24+F27+F28+F33+F36+F42+F48+F51+F57+F86+F66</f>
        <v>30641.8</v>
      </c>
      <c r="G20" s="8">
        <f>G24+G27+G28+G33+G36+G42+G48+G51+G57+G86+G66</f>
        <v>511713.82</v>
      </c>
    </row>
    <row r="21" spans="1:237" ht="18.75" x14ac:dyDescent="0.3">
      <c r="A21" s="9"/>
      <c r="B21" s="10" t="s">
        <v>5</v>
      </c>
      <c r="C21" s="11">
        <f>SUM(C20-C26)</f>
        <v>399448.02</v>
      </c>
      <c r="D21" s="45">
        <f t="shared" ref="D21:E21" si="0">SUM(D20-D26)</f>
        <v>3300</v>
      </c>
      <c r="E21" s="11">
        <f t="shared" si="0"/>
        <v>402748.02</v>
      </c>
      <c r="F21" s="65">
        <f t="shared" ref="F21:G21" si="1">SUM(F20-F26)</f>
        <v>27341.8</v>
      </c>
      <c r="G21" s="11">
        <f t="shared" si="1"/>
        <v>430089.82</v>
      </c>
    </row>
    <row r="22" spans="1:237" ht="18.75" x14ac:dyDescent="0.3">
      <c r="A22" s="12"/>
      <c r="B22" s="13" t="s">
        <v>6</v>
      </c>
      <c r="C22" s="8">
        <f>SUM(C24,C27,C28,C33)</f>
        <v>460600.02</v>
      </c>
      <c r="D22" s="44">
        <f t="shared" ref="D22" si="2">SUM(D24,D27,D28,D33)</f>
        <v>719</v>
      </c>
      <c r="E22" s="8">
        <f>SUM(E24,E27,E28,E33)</f>
        <v>461319.02</v>
      </c>
      <c r="F22" s="64">
        <f t="shared" ref="F22" si="3">SUM(F24,F27,F28,F33)</f>
        <v>30394.6</v>
      </c>
      <c r="G22" s="8">
        <f>SUM(G24,G27,G28,G33)</f>
        <v>491713.62</v>
      </c>
    </row>
    <row r="23" spans="1:237" ht="18.75" x14ac:dyDescent="0.3">
      <c r="A23" s="12"/>
      <c r="B23" s="13" t="s">
        <v>7</v>
      </c>
      <c r="C23" s="8">
        <f>SUM(C36,C42,C51,C57,C86,C66)</f>
        <v>17172</v>
      </c>
      <c r="D23" s="44">
        <f>SUM(D36,D42,D48,D51,D57,D86,D66)</f>
        <v>2581</v>
      </c>
      <c r="E23" s="8">
        <f>SUM(E36,E42,E48,E51,E57,E86,E66)</f>
        <v>19753</v>
      </c>
      <c r="F23" s="64">
        <f>SUM(F36,F42,F48,F51,F57,F86,F66)</f>
        <v>247.20000000000002</v>
      </c>
      <c r="G23" s="8">
        <f>SUM(G36,G42,G48,G51,G57,G86,G66)</f>
        <v>20000.2</v>
      </c>
    </row>
    <row r="24" spans="1:237" ht="18.75" x14ac:dyDescent="0.3">
      <c r="A24" s="12" t="s">
        <v>8</v>
      </c>
      <c r="B24" s="14" t="s">
        <v>9</v>
      </c>
      <c r="C24" s="8">
        <f>C25+C26</f>
        <v>354900.02</v>
      </c>
      <c r="D24" s="44">
        <f t="shared" ref="D24:E24" si="4">D25+D26</f>
        <v>0</v>
      </c>
      <c r="E24" s="8">
        <f t="shared" si="4"/>
        <v>354900.02</v>
      </c>
      <c r="F24" s="64">
        <f t="shared" ref="F24:G24" si="5">F25+F26</f>
        <v>14000</v>
      </c>
      <c r="G24" s="8">
        <f t="shared" si="5"/>
        <v>368900.02</v>
      </c>
      <c r="H24" s="15" t="s">
        <v>106</v>
      </c>
      <c r="I24" s="62">
        <f>E24+H25+14000</f>
        <v>439100.02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</row>
    <row r="25" spans="1:237" ht="18.75" x14ac:dyDescent="0.3">
      <c r="A25" s="16" t="s">
        <v>10</v>
      </c>
      <c r="B25" s="17" t="s">
        <v>11</v>
      </c>
      <c r="C25" s="18">
        <v>276576.02</v>
      </c>
      <c r="D25" s="46"/>
      <c r="E25" s="18">
        <f>C25+D25</f>
        <v>276576.02</v>
      </c>
      <c r="F25" s="66">
        <v>10700</v>
      </c>
      <c r="G25" s="18">
        <f>E25+F25</f>
        <v>287276.02</v>
      </c>
      <c r="H25" s="61">
        <v>70200</v>
      </c>
      <c r="I25" s="62">
        <f>I24*8/43</f>
        <v>81693.026976744193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</row>
    <row r="26" spans="1:237" ht="18.75" x14ac:dyDescent="0.3">
      <c r="A26" s="16" t="s">
        <v>10</v>
      </c>
      <c r="B26" s="17" t="s">
        <v>12</v>
      </c>
      <c r="C26" s="18">
        <v>78324</v>
      </c>
      <c r="D26" s="46"/>
      <c r="E26" s="18">
        <f>C26+D26</f>
        <v>78324</v>
      </c>
      <c r="F26" s="66">
        <v>3300</v>
      </c>
      <c r="G26" s="18">
        <f>E26+F26</f>
        <v>81624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</row>
    <row r="27" spans="1:237" ht="32.25" x14ac:dyDescent="0.3">
      <c r="A27" s="5" t="s">
        <v>77</v>
      </c>
      <c r="B27" s="19" t="s">
        <v>78</v>
      </c>
      <c r="C27" s="8">
        <v>17300</v>
      </c>
      <c r="D27" s="44"/>
      <c r="E27" s="8">
        <v>17300</v>
      </c>
      <c r="F27" s="64"/>
      <c r="G27" s="8">
        <v>17300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</row>
    <row r="28" spans="1:237" ht="18.75" x14ac:dyDescent="0.3">
      <c r="A28" s="12" t="s">
        <v>13</v>
      </c>
      <c r="B28" s="14" t="s">
        <v>14</v>
      </c>
      <c r="C28" s="8">
        <f>C30+C31+C32+C29</f>
        <v>76885</v>
      </c>
      <c r="D28" s="44">
        <f t="shared" ref="D28:E28" si="6">D30+D31+D32+D29</f>
        <v>719</v>
      </c>
      <c r="E28" s="8">
        <f t="shared" si="6"/>
        <v>77604</v>
      </c>
      <c r="F28" s="64">
        <f t="shared" ref="F28:G28" si="7">F30+F31+F32+F29</f>
        <v>3394.6</v>
      </c>
      <c r="G28" s="8">
        <f t="shared" si="7"/>
        <v>80998.600000000006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</row>
    <row r="29" spans="1:237" ht="21" customHeight="1" x14ac:dyDescent="0.3">
      <c r="A29" s="20" t="s">
        <v>15</v>
      </c>
      <c r="B29" s="21" t="s">
        <v>16</v>
      </c>
      <c r="C29" s="18">
        <v>69000</v>
      </c>
      <c r="D29" s="46"/>
      <c r="E29" s="18">
        <f>C29+D29</f>
        <v>69000</v>
      </c>
      <c r="F29" s="66">
        <v>3394.6</v>
      </c>
      <c r="G29" s="18">
        <f>E29+F29</f>
        <v>72394.600000000006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</row>
    <row r="30" spans="1:237" ht="18.75" hidden="1" x14ac:dyDescent="0.3">
      <c r="A30" s="16" t="s">
        <v>17</v>
      </c>
      <c r="B30" s="17" t="s">
        <v>18</v>
      </c>
      <c r="C30" s="22">
        <v>0</v>
      </c>
      <c r="D30" s="47"/>
      <c r="E30" s="18">
        <f t="shared" ref="E30:E34" si="8">C30+D30</f>
        <v>0</v>
      </c>
      <c r="F30" s="67"/>
      <c r="G30" s="18">
        <f t="shared" ref="G30:G32" si="9">E30+F30</f>
        <v>0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</row>
    <row r="31" spans="1:237" ht="18.75" x14ac:dyDescent="0.3">
      <c r="A31" s="16" t="s">
        <v>19</v>
      </c>
      <c r="B31" s="17" t="s">
        <v>20</v>
      </c>
      <c r="C31" s="18">
        <v>185</v>
      </c>
      <c r="D31" s="46">
        <v>719</v>
      </c>
      <c r="E31" s="18">
        <f t="shared" si="8"/>
        <v>904</v>
      </c>
      <c r="F31" s="66"/>
      <c r="G31" s="18">
        <f t="shared" si="9"/>
        <v>904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</row>
    <row r="32" spans="1:237" ht="18.75" x14ac:dyDescent="0.3">
      <c r="A32" s="16" t="s">
        <v>21</v>
      </c>
      <c r="B32" s="17" t="s">
        <v>22</v>
      </c>
      <c r="C32" s="18">
        <v>7700</v>
      </c>
      <c r="D32" s="46"/>
      <c r="E32" s="18">
        <f t="shared" si="8"/>
        <v>7700</v>
      </c>
      <c r="F32" s="66"/>
      <c r="G32" s="18">
        <f t="shared" si="9"/>
        <v>7700</v>
      </c>
    </row>
    <row r="33" spans="1:237" ht="18.75" x14ac:dyDescent="0.3">
      <c r="A33" s="12" t="s">
        <v>23</v>
      </c>
      <c r="B33" s="14" t="s">
        <v>24</v>
      </c>
      <c r="C33" s="8">
        <f>C34+C35</f>
        <v>11515</v>
      </c>
      <c r="D33" s="44">
        <f t="shared" ref="D33:E33" si="10">D34+D35</f>
        <v>0</v>
      </c>
      <c r="E33" s="8">
        <f t="shared" si="10"/>
        <v>11515</v>
      </c>
      <c r="F33" s="64">
        <f t="shared" ref="F33:G33" si="11">F34+F35</f>
        <v>13000</v>
      </c>
      <c r="G33" s="8">
        <f t="shared" si="11"/>
        <v>24515</v>
      </c>
    </row>
    <row r="34" spans="1:237" ht="32.25" x14ac:dyDescent="0.3">
      <c r="A34" s="16" t="s">
        <v>25</v>
      </c>
      <c r="B34" s="23" t="s">
        <v>26</v>
      </c>
      <c r="C34" s="18">
        <v>11500</v>
      </c>
      <c r="D34" s="46"/>
      <c r="E34" s="18">
        <f t="shared" si="8"/>
        <v>11500</v>
      </c>
      <c r="F34" s="66">
        <v>13000</v>
      </c>
      <c r="G34" s="18">
        <f t="shared" ref="G34" si="12">E34+F34</f>
        <v>24500</v>
      </c>
    </row>
    <row r="35" spans="1:237" ht="18.75" x14ac:dyDescent="0.3">
      <c r="A35" s="24" t="s">
        <v>27</v>
      </c>
      <c r="B35" s="23" t="s">
        <v>28</v>
      </c>
      <c r="C35" s="18">
        <v>15</v>
      </c>
      <c r="D35" s="46"/>
      <c r="E35" s="18">
        <f>C35+D35</f>
        <v>15</v>
      </c>
      <c r="F35" s="66"/>
      <c r="G35" s="18">
        <f>E35+F35</f>
        <v>15</v>
      </c>
    </row>
    <row r="36" spans="1:237" ht="32.25" x14ac:dyDescent="0.3">
      <c r="A36" s="12" t="s">
        <v>29</v>
      </c>
      <c r="B36" s="19" t="s">
        <v>30</v>
      </c>
      <c r="C36" s="25">
        <f>C37+C40</f>
        <v>12782</v>
      </c>
      <c r="D36" s="48">
        <f>D37+D40</f>
        <v>0</v>
      </c>
      <c r="E36" s="25">
        <f>E37+E40</f>
        <v>12782</v>
      </c>
      <c r="F36" s="68">
        <f>F37+F40</f>
        <v>0</v>
      </c>
      <c r="G36" s="25">
        <f>G37+G40</f>
        <v>12782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</row>
    <row r="37" spans="1:237" ht="45" customHeight="1" x14ac:dyDescent="0.3">
      <c r="A37" s="16" t="s">
        <v>31</v>
      </c>
      <c r="B37" s="23" t="s">
        <v>32</v>
      </c>
      <c r="C37" s="26">
        <f>C38+C39</f>
        <v>12103</v>
      </c>
      <c r="D37" s="49">
        <f t="shared" ref="D37" si="13">D38+D39</f>
        <v>0</v>
      </c>
      <c r="E37" s="26">
        <f>C37+D37</f>
        <v>12103</v>
      </c>
      <c r="F37" s="69">
        <f t="shared" ref="F37" si="14">F38+F39</f>
        <v>0</v>
      </c>
      <c r="G37" s="26">
        <f>E37+F37</f>
        <v>12103</v>
      </c>
    </row>
    <row r="38" spans="1:237" ht="46.5" customHeight="1" x14ac:dyDescent="0.3">
      <c r="A38" s="16" t="s">
        <v>33</v>
      </c>
      <c r="B38" s="23" t="s">
        <v>34</v>
      </c>
      <c r="C38" s="26">
        <v>9103</v>
      </c>
      <c r="D38" s="49"/>
      <c r="E38" s="26">
        <f t="shared" ref="E38:E40" si="15">C38+D38</f>
        <v>9103</v>
      </c>
      <c r="F38" s="69"/>
      <c r="G38" s="26">
        <f t="shared" ref="G38:G40" si="16">E38+F38</f>
        <v>9103</v>
      </c>
    </row>
    <row r="39" spans="1:237" ht="45.75" customHeight="1" x14ac:dyDescent="0.3">
      <c r="A39" s="16" t="s">
        <v>35</v>
      </c>
      <c r="B39" s="23" t="s">
        <v>36</v>
      </c>
      <c r="C39" s="26">
        <v>3000</v>
      </c>
      <c r="D39" s="49"/>
      <c r="E39" s="26">
        <f t="shared" si="15"/>
        <v>3000</v>
      </c>
      <c r="F39" s="69"/>
      <c r="G39" s="26">
        <f t="shared" si="16"/>
        <v>3000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</row>
    <row r="40" spans="1:237" ht="48" x14ac:dyDescent="0.3">
      <c r="A40" s="27" t="s">
        <v>37</v>
      </c>
      <c r="B40" s="28" t="s">
        <v>38</v>
      </c>
      <c r="C40" s="26">
        <v>679</v>
      </c>
      <c r="D40" s="49"/>
      <c r="E40" s="26">
        <f t="shared" si="15"/>
        <v>679</v>
      </c>
      <c r="F40" s="69"/>
      <c r="G40" s="26">
        <f t="shared" si="16"/>
        <v>679</v>
      </c>
    </row>
    <row r="41" spans="1:237" ht="33.75" hidden="1" customHeight="1" x14ac:dyDescent="0.3">
      <c r="A41" s="29" t="s">
        <v>39</v>
      </c>
      <c r="B41" s="30" t="s">
        <v>40</v>
      </c>
      <c r="C41" s="26">
        <v>0</v>
      </c>
      <c r="D41" s="49">
        <v>0</v>
      </c>
      <c r="E41" s="26">
        <v>0</v>
      </c>
      <c r="F41" s="69">
        <v>0</v>
      </c>
      <c r="G41" s="26">
        <v>0</v>
      </c>
    </row>
    <row r="42" spans="1:237" ht="18.75" x14ac:dyDescent="0.3">
      <c r="A42" s="9" t="s">
        <v>41</v>
      </c>
      <c r="B42" s="31" t="s">
        <v>42</v>
      </c>
      <c r="C42" s="8">
        <v>1680</v>
      </c>
      <c r="D42" s="44"/>
      <c r="E42" s="8">
        <f>E43</f>
        <v>1680</v>
      </c>
      <c r="F42" s="64"/>
      <c r="G42" s="8">
        <f>G43</f>
        <v>1680</v>
      </c>
    </row>
    <row r="43" spans="1:237" ht="18.75" hidden="1" x14ac:dyDescent="0.3">
      <c r="A43" s="16" t="s">
        <v>43</v>
      </c>
      <c r="B43" s="32" t="s">
        <v>44</v>
      </c>
      <c r="C43" s="18">
        <f>SUM(C44:C47)</f>
        <v>1680</v>
      </c>
      <c r="D43" s="46">
        <f t="shared" ref="D43" si="17">SUM(D44:D47)</f>
        <v>0</v>
      </c>
      <c r="E43" s="18">
        <f>C43+D43</f>
        <v>1680</v>
      </c>
      <c r="F43" s="66">
        <f t="shared" ref="F43" si="18">SUM(F44:F47)</f>
        <v>0</v>
      </c>
      <c r="G43" s="18">
        <f>E43+F43</f>
        <v>1680</v>
      </c>
    </row>
    <row r="44" spans="1:237" ht="18.75" hidden="1" x14ac:dyDescent="0.3">
      <c r="A44" s="16" t="s">
        <v>45</v>
      </c>
      <c r="B44" s="32" t="s">
        <v>46</v>
      </c>
      <c r="C44" s="18">
        <v>800</v>
      </c>
      <c r="D44" s="46"/>
      <c r="E44" s="8">
        <f t="shared" ref="E44:E47" si="19">C44+D44</f>
        <v>800</v>
      </c>
      <c r="F44" s="66"/>
      <c r="G44" s="8">
        <f t="shared" ref="G44:G47" si="20">E44+F44</f>
        <v>800</v>
      </c>
    </row>
    <row r="45" spans="1:237" ht="18.75" hidden="1" x14ac:dyDescent="0.3">
      <c r="A45" s="16" t="s">
        <v>47</v>
      </c>
      <c r="B45" s="32" t="s">
        <v>48</v>
      </c>
      <c r="C45" s="18">
        <v>600</v>
      </c>
      <c r="D45" s="46"/>
      <c r="E45" s="8">
        <f t="shared" si="19"/>
        <v>600</v>
      </c>
      <c r="F45" s="66"/>
      <c r="G45" s="8">
        <f t="shared" si="20"/>
        <v>600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</row>
    <row r="46" spans="1:237" ht="18.75" hidden="1" x14ac:dyDescent="0.3">
      <c r="A46" s="16" t="s">
        <v>49</v>
      </c>
      <c r="B46" s="32" t="s">
        <v>50</v>
      </c>
      <c r="C46" s="18">
        <v>280</v>
      </c>
      <c r="D46" s="46"/>
      <c r="E46" s="8">
        <f t="shared" si="19"/>
        <v>280</v>
      </c>
      <c r="F46" s="66"/>
      <c r="G46" s="8">
        <f t="shared" si="20"/>
        <v>280</v>
      </c>
    </row>
    <row r="47" spans="1:237" ht="18.75" hidden="1" x14ac:dyDescent="0.3">
      <c r="A47" s="16" t="s">
        <v>51</v>
      </c>
      <c r="B47" s="32" t="s">
        <v>52</v>
      </c>
      <c r="C47" s="18"/>
      <c r="D47" s="46"/>
      <c r="E47" s="8">
        <f t="shared" si="19"/>
        <v>0</v>
      </c>
      <c r="F47" s="66"/>
      <c r="G47" s="8">
        <f t="shared" si="20"/>
        <v>0</v>
      </c>
    </row>
    <row r="48" spans="1:237" ht="18.75" x14ac:dyDescent="0.3">
      <c r="A48" s="6" t="s">
        <v>94</v>
      </c>
      <c r="B48" s="7" t="s">
        <v>95</v>
      </c>
      <c r="C48" s="18"/>
      <c r="D48" s="46">
        <f>D49</f>
        <v>429</v>
      </c>
      <c r="E48" s="36">
        <f>E49+E50</f>
        <v>429</v>
      </c>
      <c r="F48" s="66">
        <f>F49+F50</f>
        <v>69.900000000000006</v>
      </c>
      <c r="G48" s="36">
        <f>G49+G50</f>
        <v>498.9</v>
      </c>
    </row>
    <row r="49" spans="1:237" ht="18.75" x14ac:dyDescent="0.3">
      <c r="A49" s="54" t="s">
        <v>96</v>
      </c>
      <c r="B49" s="55" t="s">
        <v>97</v>
      </c>
      <c r="C49" s="18"/>
      <c r="D49" s="46">
        <v>429</v>
      </c>
      <c r="E49" s="18">
        <f>C49+D49</f>
        <v>429</v>
      </c>
      <c r="F49" s="66"/>
      <c r="G49" s="18">
        <f>E49+F49</f>
        <v>429</v>
      </c>
    </row>
    <row r="50" spans="1:237" ht="18.75" x14ac:dyDescent="0.3">
      <c r="A50" s="54" t="s">
        <v>105</v>
      </c>
      <c r="B50" s="55" t="s">
        <v>97</v>
      </c>
      <c r="C50" s="18"/>
      <c r="D50" s="46"/>
      <c r="E50" s="18"/>
      <c r="F50" s="66">
        <v>69.900000000000006</v>
      </c>
      <c r="G50" s="18">
        <f>E50+F50</f>
        <v>69.900000000000006</v>
      </c>
    </row>
    <row r="51" spans="1:237" ht="18.75" x14ac:dyDescent="0.3">
      <c r="A51" s="12" t="s">
        <v>53</v>
      </c>
      <c r="B51" s="14" t="s">
        <v>54</v>
      </c>
      <c r="C51" s="8">
        <f>SUM(C52,C54)</f>
        <v>400</v>
      </c>
      <c r="D51" s="44">
        <f>D53+D54</f>
        <v>36</v>
      </c>
      <c r="E51" s="8">
        <f>SUM(E53,E54)</f>
        <v>436</v>
      </c>
      <c r="F51" s="64">
        <f>F53+F54</f>
        <v>0</v>
      </c>
      <c r="G51" s="8">
        <f>SUM(G53,G54)</f>
        <v>436</v>
      </c>
    </row>
    <row r="52" spans="1:237" ht="63.75" hidden="1" x14ac:dyDescent="0.3">
      <c r="A52" s="33" t="s">
        <v>55</v>
      </c>
      <c r="B52" s="23" t="s">
        <v>56</v>
      </c>
      <c r="C52" s="18"/>
      <c r="D52" s="46"/>
      <c r="E52" s="18"/>
      <c r="F52" s="66"/>
      <c r="G52" s="18"/>
    </row>
    <row r="53" spans="1:237" ht="63" x14ac:dyDescent="0.3">
      <c r="A53" s="56" t="s">
        <v>55</v>
      </c>
      <c r="B53" s="57" t="s">
        <v>56</v>
      </c>
      <c r="C53" s="18"/>
      <c r="D53" s="46">
        <v>36</v>
      </c>
      <c r="E53" s="22">
        <f>C53+D53</f>
        <v>36</v>
      </c>
      <c r="F53" s="66"/>
      <c r="G53" s="22">
        <f>E53+F53</f>
        <v>36</v>
      </c>
    </row>
    <row r="54" spans="1:237" ht="32.25" x14ac:dyDescent="0.3">
      <c r="A54" s="33" t="s">
        <v>57</v>
      </c>
      <c r="B54" s="34" t="s">
        <v>58</v>
      </c>
      <c r="C54" s="35">
        <f>C55+C56</f>
        <v>400</v>
      </c>
      <c r="D54" s="50">
        <f t="shared" ref="D54" si="21">D55+D56</f>
        <v>0</v>
      </c>
      <c r="E54" s="35">
        <f>E55+E56</f>
        <v>400</v>
      </c>
      <c r="F54" s="70">
        <f t="shared" ref="F54" si="22">F55+F56</f>
        <v>0</v>
      </c>
      <c r="G54" s="35">
        <f>G55+G56</f>
        <v>400</v>
      </c>
    </row>
    <row r="55" spans="1:237" ht="32.25" x14ac:dyDescent="0.3">
      <c r="A55" s="33" t="s">
        <v>59</v>
      </c>
      <c r="B55" s="23" t="s">
        <v>60</v>
      </c>
      <c r="C55" s="18">
        <v>200</v>
      </c>
      <c r="D55" s="46"/>
      <c r="E55" s="18">
        <f>C55+D55</f>
        <v>200</v>
      </c>
      <c r="F55" s="66"/>
      <c r="G55" s="18">
        <f>E55+F55</f>
        <v>200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</row>
    <row r="56" spans="1:237" ht="32.25" x14ac:dyDescent="0.3">
      <c r="A56" s="33" t="s">
        <v>61</v>
      </c>
      <c r="B56" s="28" t="s">
        <v>62</v>
      </c>
      <c r="C56" s="18">
        <v>200</v>
      </c>
      <c r="D56" s="46"/>
      <c r="E56" s="18">
        <f>C56+D56</f>
        <v>200</v>
      </c>
      <c r="F56" s="66"/>
      <c r="G56" s="18">
        <f>E56+F56</f>
        <v>200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</row>
    <row r="57" spans="1:237" ht="18.75" x14ac:dyDescent="0.3">
      <c r="A57" s="9" t="s">
        <v>63</v>
      </c>
      <c r="B57" s="31" t="s">
        <v>64</v>
      </c>
      <c r="C57" s="36">
        <f>SUM(C58:C65)</f>
        <v>1960</v>
      </c>
      <c r="D57" s="51">
        <f>SUM(D58:D65)</f>
        <v>1716</v>
      </c>
      <c r="E57" s="36">
        <f>SUM(E58:E65)</f>
        <v>3676</v>
      </c>
      <c r="F57" s="71">
        <f>SUM(F58:F65)</f>
        <v>177.3</v>
      </c>
      <c r="G57" s="36">
        <f>SUM(G58:G65)</f>
        <v>3853.3</v>
      </c>
    </row>
    <row r="58" spans="1:237" ht="18.75" x14ac:dyDescent="0.3">
      <c r="A58" s="29" t="s">
        <v>79</v>
      </c>
      <c r="B58" s="37" t="s">
        <v>64</v>
      </c>
      <c r="C58" s="38">
        <v>200</v>
      </c>
      <c r="D58" s="52"/>
      <c r="E58" s="18">
        <f>C58+D58</f>
        <v>200</v>
      </c>
      <c r="F58" s="72"/>
      <c r="G58" s="18">
        <f>E58+F58</f>
        <v>200</v>
      </c>
    </row>
    <row r="59" spans="1:237" ht="63" x14ac:dyDescent="0.3">
      <c r="A59" s="29" t="s">
        <v>65</v>
      </c>
      <c r="B59" s="37" t="s">
        <v>66</v>
      </c>
      <c r="C59" s="38">
        <v>400</v>
      </c>
      <c r="D59" s="52"/>
      <c r="E59" s="18">
        <f t="shared" ref="E59:E63" si="23">C59+D59</f>
        <v>400</v>
      </c>
      <c r="F59" s="72"/>
      <c r="G59" s="18">
        <f t="shared" ref="G59:G61" si="24">E59+F59</f>
        <v>400</v>
      </c>
    </row>
    <row r="60" spans="1:237" ht="63" hidden="1" x14ac:dyDescent="0.3">
      <c r="A60" s="29" t="s">
        <v>67</v>
      </c>
      <c r="B60" s="37" t="s">
        <v>66</v>
      </c>
      <c r="C60" s="38">
        <v>0</v>
      </c>
      <c r="D60" s="52">
        <v>0</v>
      </c>
      <c r="E60" s="18">
        <f t="shared" si="23"/>
        <v>0</v>
      </c>
      <c r="F60" s="72">
        <v>0</v>
      </c>
      <c r="G60" s="18">
        <f t="shared" si="24"/>
        <v>0</v>
      </c>
    </row>
    <row r="61" spans="1:237" ht="18.75" x14ac:dyDescent="0.3">
      <c r="A61" s="29" t="s">
        <v>80</v>
      </c>
      <c r="B61" s="37" t="s">
        <v>64</v>
      </c>
      <c r="C61" s="38">
        <v>800</v>
      </c>
      <c r="D61" s="52">
        <v>1000</v>
      </c>
      <c r="E61" s="18">
        <f t="shared" si="23"/>
        <v>1800</v>
      </c>
      <c r="F61" s="72"/>
      <c r="G61" s="18">
        <f t="shared" si="24"/>
        <v>1800</v>
      </c>
    </row>
    <row r="62" spans="1:237" ht="63" x14ac:dyDescent="0.25">
      <c r="A62" s="29" t="s">
        <v>68</v>
      </c>
      <c r="B62" s="37" t="s">
        <v>69</v>
      </c>
      <c r="C62" s="38">
        <v>150</v>
      </c>
      <c r="D62" s="52"/>
      <c r="E62" s="38">
        <f>C62+D62</f>
        <v>150</v>
      </c>
      <c r="F62" s="72"/>
      <c r="G62" s="38">
        <f>E62+F62</f>
        <v>150</v>
      </c>
    </row>
    <row r="63" spans="1:237" ht="18.75" x14ac:dyDescent="0.3">
      <c r="A63" s="29" t="s">
        <v>81</v>
      </c>
      <c r="B63" s="37" t="s">
        <v>64</v>
      </c>
      <c r="C63" s="38">
        <v>60</v>
      </c>
      <c r="D63" s="38">
        <v>196</v>
      </c>
      <c r="E63" s="18">
        <f t="shared" si="23"/>
        <v>256</v>
      </c>
      <c r="F63" s="73"/>
      <c r="G63" s="18">
        <f t="shared" ref="G63" si="25">E63+F63</f>
        <v>256</v>
      </c>
    </row>
    <row r="64" spans="1:237" ht="47.25" x14ac:dyDescent="0.25">
      <c r="A64" s="29" t="s">
        <v>99</v>
      </c>
      <c r="B64" s="55" t="s">
        <v>98</v>
      </c>
      <c r="C64" s="38"/>
      <c r="D64" s="38">
        <v>520</v>
      </c>
      <c r="E64" s="59">
        <f>C64+D64</f>
        <v>520</v>
      </c>
      <c r="F64" s="73">
        <v>177.3</v>
      </c>
      <c r="G64" s="59">
        <f>E64+F64</f>
        <v>697.3</v>
      </c>
    </row>
    <row r="65" spans="1:7" ht="47.25" x14ac:dyDescent="0.25">
      <c r="A65" s="29" t="s">
        <v>71</v>
      </c>
      <c r="B65" s="37" t="s">
        <v>70</v>
      </c>
      <c r="C65" s="38">
        <v>350</v>
      </c>
      <c r="D65" s="52"/>
      <c r="E65" s="38">
        <f>C65+D65</f>
        <v>350</v>
      </c>
      <c r="F65" s="72"/>
      <c r="G65" s="38">
        <f>E65+F65</f>
        <v>350</v>
      </c>
    </row>
    <row r="66" spans="1:7" ht="18.75" x14ac:dyDescent="0.3">
      <c r="A66" s="6" t="s">
        <v>72</v>
      </c>
      <c r="B66" s="39" t="s">
        <v>73</v>
      </c>
      <c r="C66" s="8">
        <f>SUM(C67:C67)</f>
        <v>350</v>
      </c>
      <c r="D66" s="44">
        <f>SUM(D67:D68)</f>
        <v>400</v>
      </c>
      <c r="E66" s="8">
        <f>C66+D66</f>
        <v>750</v>
      </c>
      <c r="F66" s="64">
        <f>SUM(F67:F68)</f>
        <v>0</v>
      </c>
      <c r="G66" s="8">
        <f>E66+F66</f>
        <v>750</v>
      </c>
    </row>
    <row r="67" spans="1:7" ht="18.75" x14ac:dyDescent="0.3">
      <c r="A67" s="27" t="s">
        <v>74</v>
      </c>
      <c r="B67" s="58" t="s">
        <v>101</v>
      </c>
      <c r="C67" s="18">
        <f>350</f>
        <v>350</v>
      </c>
      <c r="D67" s="46"/>
      <c r="E67" s="18">
        <f>C67+D67</f>
        <v>350</v>
      </c>
      <c r="F67" s="66"/>
      <c r="G67" s="18">
        <f>E67+F67</f>
        <v>350</v>
      </c>
    </row>
    <row r="68" spans="1:7" ht="18.75" x14ac:dyDescent="0.3">
      <c r="A68" s="27" t="s">
        <v>100</v>
      </c>
      <c r="B68" s="58" t="s">
        <v>101</v>
      </c>
      <c r="C68" s="18"/>
      <c r="D68" s="46">
        <v>400</v>
      </c>
      <c r="E68" s="18">
        <f>C68+D68</f>
        <v>400</v>
      </c>
      <c r="F68" s="66"/>
      <c r="G68" s="18">
        <f>E68+F68</f>
        <v>400</v>
      </c>
    </row>
  </sheetData>
  <mergeCells count="1">
    <mergeCell ref="A16:C16"/>
  </mergeCells>
  <pageMargins left="0.51181102362204722" right="0.31496062992125984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прилож.1_ННД 2024г.</vt:lpstr>
      <vt:lpstr>Лист1</vt:lpstr>
      <vt:lpstr>'прилож.1_ННД 2024г.'!Область_печати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rfu11</dc:creator>
  <cp:lastModifiedBy>RePack by Diakov</cp:lastModifiedBy>
  <cp:lastPrinted>2025-05-28T05:55:33Z</cp:lastPrinted>
  <dcterms:created xsi:type="dcterms:W3CDTF">2022-11-11T10:53:18Z</dcterms:created>
  <dcterms:modified xsi:type="dcterms:W3CDTF">2025-06-05T03:10:29Z</dcterms:modified>
</cp:coreProperties>
</file>