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РЕШЕНИЯ\VII созыв\31 (очередное заседание) 04.06.2025\уточнение июнь\"/>
    </mc:Choice>
  </mc:AlternateContent>
  <bookViews>
    <workbookView xWindow="-120" yWindow="-120" windowWidth="29040" windowHeight="15840"/>
  </bookViews>
  <sheets>
    <sheet name="МБТ 2025" sheetId="1" r:id="rId1"/>
  </sheets>
  <externalReferences>
    <externalReference r:id="rId2"/>
    <externalReference r:id="rId3"/>
  </externalReferences>
  <definedNames>
    <definedName name="__Anonymous_Sheet_DB__1" localSheetId="0">#REF!</definedName>
    <definedName name="__Anonymous_Sheet_DB__1">#REF!</definedName>
    <definedName name="a" localSheetId="0">#REF!</definedName>
    <definedName name="a">#REF!</definedName>
    <definedName name="Z_391F35BD_9F91_4504_A05C_D406E8D863C9_.wvu.Rows" hidden="1">[1]пр!$62:$64</definedName>
    <definedName name="_xlnm.Print_Area" localSheetId="0">'МБТ 2025'!$A$1:$I$135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5" i="1" l="1"/>
  <c r="I61" i="1" l="1"/>
  <c r="H55" i="1"/>
  <c r="H47" i="1"/>
  <c r="I54" i="1"/>
  <c r="I34" i="1"/>
  <c r="H134" i="1" l="1"/>
  <c r="H132" i="1"/>
  <c r="H130" i="1"/>
  <c r="H128" i="1"/>
  <c r="H126" i="1"/>
  <c r="H123" i="1"/>
  <c r="H120" i="1"/>
  <c r="H118" i="1"/>
  <c r="H116" i="1"/>
  <c r="H114" i="1"/>
  <c r="H111" i="1"/>
  <c r="H105" i="1"/>
  <c r="H101" i="1" s="1"/>
  <c r="H102" i="1"/>
  <c r="H99" i="1"/>
  <c r="H97" i="1"/>
  <c r="H95" i="1"/>
  <c r="H85" i="1"/>
  <c r="H83" i="1"/>
  <c r="H69" i="1"/>
  <c r="H64" i="1"/>
  <c r="H62" i="1"/>
  <c r="H38" i="1"/>
  <c r="H31" i="1"/>
  <c r="H25" i="1"/>
  <c r="H21" i="1"/>
  <c r="H113" i="1" l="1"/>
  <c r="H122" i="1"/>
  <c r="H68" i="1"/>
  <c r="H24" i="1"/>
  <c r="H20" i="1" s="1"/>
  <c r="H19" i="1" s="1"/>
  <c r="G86" i="1"/>
  <c r="I86" i="1" s="1"/>
  <c r="F64" i="1"/>
  <c r="G65" i="1"/>
  <c r="I65" i="1" s="1"/>
  <c r="G100" i="1" l="1"/>
  <c r="I100" i="1" s="1"/>
  <c r="I99" i="1" s="1"/>
  <c r="F126" i="1" l="1"/>
  <c r="G127" i="1"/>
  <c r="G126" i="1" l="1"/>
  <c r="I127" i="1"/>
  <c r="I126" i="1" s="1"/>
  <c r="F134" i="1"/>
  <c r="F132" i="1"/>
  <c r="F130" i="1"/>
  <c r="F128" i="1"/>
  <c r="F123" i="1"/>
  <c r="F120" i="1"/>
  <c r="F118" i="1"/>
  <c r="F116" i="1"/>
  <c r="F114" i="1"/>
  <c r="G135" i="1"/>
  <c r="G133" i="1"/>
  <c r="G131" i="1"/>
  <c r="G129" i="1"/>
  <c r="G124" i="1"/>
  <c r="I124" i="1" s="1"/>
  <c r="I123" i="1" s="1"/>
  <c r="G121" i="1"/>
  <c r="G119" i="1"/>
  <c r="G117" i="1"/>
  <c r="G115" i="1"/>
  <c r="F102" i="1"/>
  <c r="G104" i="1"/>
  <c r="I104" i="1" s="1"/>
  <c r="G58" i="1"/>
  <c r="I58" i="1" s="1"/>
  <c r="G59" i="1"/>
  <c r="I59" i="1" s="1"/>
  <c r="G41" i="1"/>
  <c r="I41" i="1" s="1"/>
  <c r="G40" i="1"/>
  <c r="I40" i="1" s="1"/>
  <c r="F31" i="1"/>
  <c r="G32" i="1"/>
  <c r="I32" i="1" s="1"/>
  <c r="F25" i="1"/>
  <c r="G26" i="1"/>
  <c r="I26" i="1" s="1"/>
  <c r="G27" i="1"/>
  <c r="I27" i="1" s="1"/>
  <c r="G30" i="1"/>
  <c r="I30" i="1" s="1"/>
  <c r="G29" i="1"/>
  <c r="I29" i="1" s="1"/>
  <c r="G114" i="1" l="1"/>
  <c r="I115" i="1"/>
  <c r="I114" i="1" s="1"/>
  <c r="G118" i="1"/>
  <c r="I119" i="1"/>
  <c r="I118" i="1" s="1"/>
  <c r="G123" i="1"/>
  <c r="G130" i="1"/>
  <c r="I131" i="1"/>
  <c r="I130" i="1" s="1"/>
  <c r="G134" i="1"/>
  <c r="I135" i="1"/>
  <c r="I134" i="1" s="1"/>
  <c r="G116" i="1"/>
  <c r="G113" i="1" s="1"/>
  <c r="I117" i="1"/>
  <c r="I116" i="1" s="1"/>
  <c r="G120" i="1"/>
  <c r="I121" i="1"/>
  <c r="I120" i="1" s="1"/>
  <c r="G128" i="1"/>
  <c r="I129" i="1"/>
  <c r="I128" i="1" s="1"/>
  <c r="G132" i="1"/>
  <c r="I133" i="1"/>
  <c r="I132" i="1" s="1"/>
  <c r="F122" i="1"/>
  <c r="F113" i="1"/>
  <c r="G122" i="1" l="1"/>
  <c r="I122" i="1"/>
  <c r="I113" i="1"/>
  <c r="F21" i="1"/>
  <c r="G23" i="1"/>
  <c r="I23" i="1" s="1"/>
  <c r="G112" i="1"/>
  <c r="I112" i="1" s="1"/>
  <c r="I111" i="1" s="1"/>
  <c r="G107" i="1"/>
  <c r="I107" i="1" s="1"/>
  <c r="G108" i="1"/>
  <c r="I108" i="1" s="1"/>
  <c r="G109" i="1"/>
  <c r="I109" i="1" s="1"/>
  <c r="G110" i="1"/>
  <c r="I110" i="1" s="1"/>
  <c r="G106" i="1"/>
  <c r="I106" i="1" s="1"/>
  <c r="G103" i="1"/>
  <c r="G98" i="1"/>
  <c r="I98" i="1" s="1"/>
  <c r="I97" i="1" s="1"/>
  <c r="G96" i="1"/>
  <c r="I96" i="1" s="1"/>
  <c r="I95" i="1" s="1"/>
  <c r="G87" i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84" i="1"/>
  <c r="I84" i="1" s="1"/>
  <c r="I83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70" i="1"/>
  <c r="I70" i="1" s="1"/>
  <c r="G67" i="1"/>
  <c r="I67" i="1" s="1"/>
  <c r="G66" i="1"/>
  <c r="G63" i="1"/>
  <c r="I63" i="1" s="1"/>
  <c r="I62" i="1" s="1"/>
  <c r="G57" i="1"/>
  <c r="I57" i="1" s="1"/>
  <c r="G60" i="1"/>
  <c r="I60" i="1" s="1"/>
  <c r="G56" i="1"/>
  <c r="I56" i="1" s="1"/>
  <c r="G49" i="1"/>
  <c r="I49" i="1" s="1"/>
  <c r="G50" i="1"/>
  <c r="I50" i="1" s="1"/>
  <c r="G51" i="1"/>
  <c r="I51" i="1" s="1"/>
  <c r="G52" i="1"/>
  <c r="I52" i="1" s="1"/>
  <c r="G53" i="1"/>
  <c r="I53" i="1" s="1"/>
  <c r="G48" i="1"/>
  <c r="I48" i="1" s="1"/>
  <c r="G42" i="1"/>
  <c r="I42" i="1" s="1"/>
  <c r="G43" i="1"/>
  <c r="I43" i="1" s="1"/>
  <c r="G44" i="1"/>
  <c r="I44" i="1" s="1"/>
  <c r="G45" i="1"/>
  <c r="I45" i="1" s="1"/>
  <c r="G46" i="1"/>
  <c r="I46" i="1" s="1"/>
  <c r="G39" i="1"/>
  <c r="G35" i="1"/>
  <c r="I35" i="1" s="1"/>
  <c r="G36" i="1"/>
  <c r="I36" i="1" s="1"/>
  <c r="G37" i="1"/>
  <c r="I37" i="1" s="1"/>
  <c r="G33" i="1"/>
  <c r="G28" i="1"/>
  <c r="G22" i="1"/>
  <c r="F111" i="1"/>
  <c r="F105" i="1"/>
  <c r="F99" i="1"/>
  <c r="F97" i="1"/>
  <c r="F95" i="1"/>
  <c r="F85" i="1"/>
  <c r="F83" i="1"/>
  <c r="F69" i="1"/>
  <c r="F62" i="1"/>
  <c r="F55" i="1"/>
  <c r="F47" i="1"/>
  <c r="F38" i="1"/>
  <c r="G111" i="1"/>
  <c r="G99" i="1"/>
  <c r="G95" i="1"/>
  <c r="G62" i="1"/>
  <c r="I105" i="1" l="1"/>
  <c r="G25" i="1"/>
  <c r="I28" i="1"/>
  <c r="I25" i="1" s="1"/>
  <c r="I87" i="1"/>
  <c r="I85" i="1" s="1"/>
  <c r="G85" i="1"/>
  <c r="G83" i="1"/>
  <c r="G97" i="1"/>
  <c r="G105" i="1"/>
  <c r="G101" i="1" s="1"/>
  <c r="G21" i="1"/>
  <c r="I22" i="1"/>
  <c r="I21" i="1" s="1"/>
  <c r="G31" i="1"/>
  <c r="I33" i="1"/>
  <c r="I31" i="1" s="1"/>
  <c r="I47" i="1"/>
  <c r="I55" i="1"/>
  <c r="I66" i="1"/>
  <c r="I64" i="1" s="1"/>
  <c r="G64" i="1"/>
  <c r="I69" i="1"/>
  <c r="I68" i="1" s="1"/>
  <c r="G102" i="1"/>
  <c r="I103" i="1"/>
  <c r="I102" i="1" s="1"/>
  <c r="I101" i="1" s="1"/>
  <c r="G38" i="1"/>
  <c r="I39" i="1"/>
  <c r="I38" i="1" s="1"/>
  <c r="G69" i="1"/>
  <c r="F101" i="1"/>
  <c r="G47" i="1"/>
  <c r="F24" i="1"/>
  <c r="G55" i="1"/>
  <c r="F68" i="1"/>
  <c r="I24" i="1" l="1"/>
  <c r="I20" i="1" s="1"/>
  <c r="I19" i="1" s="1"/>
  <c r="G68" i="1"/>
  <c r="F20" i="1"/>
  <c r="F19" i="1" s="1"/>
  <c r="G24" i="1"/>
  <c r="G20" i="1" s="1"/>
  <c r="G19" i="1" s="1"/>
  <c r="D69" i="1"/>
  <c r="D25" i="1" l="1"/>
  <c r="D111" i="1" l="1"/>
  <c r="D105" i="1"/>
  <c r="D55" i="1"/>
  <c r="D31" i="1"/>
  <c r="D62" i="1" l="1"/>
  <c r="D64" i="1"/>
  <c r="D102" i="1" l="1"/>
  <c r="D101" i="1" s="1"/>
  <c r="D99" i="1"/>
  <c r="D97" i="1"/>
  <c r="D95" i="1"/>
  <c r="D85" i="1"/>
  <c r="D83" i="1"/>
  <c r="D47" i="1"/>
  <c r="D38" i="1"/>
  <c r="D21" i="1"/>
  <c r="D24" i="1" l="1"/>
  <c r="D68" i="1"/>
  <c r="D20" i="1" l="1"/>
  <c r="D19" i="1" s="1"/>
  <c r="E19" i="1" s="1"/>
</calcChain>
</file>

<file path=xl/sharedStrings.xml><?xml version="1.0" encoding="utf-8"?>
<sst xmlns="http://schemas.openxmlformats.org/spreadsheetml/2006/main" count="248" uniqueCount="137">
  <si>
    <t>(тыс. рублей)</t>
  </si>
  <si>
    <t>Код ГРБС</t>
  </si>
  <si>
    <t>Код вида дохода</t>
  </si>
  <si>
    <t>Наименование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</si>
  <si>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</si>
  <si>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</si>
  <si>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</si>
  <si>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</si>
  <si>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</si>
  <si>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субъектов Российской Федерации и муниципальных образований</t>
  </si>
  <si>
    <t xml:space="preserve"> 2 02 15001 05 0000 150</t>
  </si>
  <si>
    <t>Дотация на выравнивание бюджетной обеспеченности муниципальных районов (городских округов)</t>
  </si>
  <si>
    <t>2 02 20000 00 0000 150</t>
  </si>
  <si>
    <t xml:space="preserve">Субсидии бюджетам бюджетной системы Российской Федерации </t>
  </si>
  <si>
    <t>Итого</t>
  </si>
  <si>
    <t>2 02 29999 05 0000 150</t>
  </si>
  <si>
    <t>2 02 25497 05 0000 150</t>
  </si>
  <si>
    <t xml:space="preserve">Субсидия на реализацию мероприятий по обеспечению жильем молодых семей </t>
  </si>
  <si>
    <t>Субсидия  на повышение средней заработной платы работников муниципальных учреждений культуры</t>
  </si>
  <si>
    <t>Субсидия на реализацию мероприятий регионального проекта "Социальная активность"</t>
  </si>
  <si>
    <t>2 02 25304 05 0000 150</t>
  </si>
  <si>
    <t>Субсидия 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</si>
  <si>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Субсидия на оплату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</si>
  <si>
    <t>Субсидия на обеспечение  муниципальных дошкольных и общеобразовательных организаций педагогическими работниками</t>
  </si>
  <si>
    <t>Субсидия на организацию горячего питания обучающихся, получающих основное общее, среднее общее образование в муниципальных образовательных организациях</t>
  </si>
  <si>
    <t xml:space="preserve">Субсидия на дорожную деятельность в отношении автомобильных дорог общего пользования местного значения </t>
  </si>
  <si>
    <t>Субсидия на реализацию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</si>
  <si>
    <t>2 02 25511 05 0000 150</t>
  </si>
  <si>
    <t xml:space="preserve">Субсидия на проведение кадастровых работ по формированию земельных участков для реализации Закона Республики Бурятия от 16 октября 2002 года № 115-III «О бесплатном предоставлении в собственность земельных участков, находящихся в государственной и муниципальной собственности» </t>
  </si>
  <si>
    <t>2 02 25555 05 0000 150</t>
  </si>
  <si>
    <t xml:space="preserve">Субсидия на реализацию программ формирования современной городской среды </t>
  </si>
  <si>
    <t>Субсидия на софинансирование расходных обязательств муницпальных районов (городских округов) на содержание и обеспечение деятельности (оказание услуг) муниципальных учреждений</t>
  </si>
  <si>
    <t>Субсидия на содержание инструкторов по физической культуре и спорту</t>
  </si>
  <si>
    <t>2 02 30000 00 0000 150</t>
  </si>
  <si>
    <t>Субвенции бюджетам субъектов Российской Федерации и муниципальных образований</t>
  </si>
  <si>
    <t>2 02 30024 05 0000 150</t>
  </si>
  <si>
    <t>Субвенция на осуществление государственных полномочий по созданию и организации деятельности административных комиссий</t>
  </si>
  <si>
    <t>Субвенция  на осуществление государственных полномочий по хранению, комплектованию, учету и использованию архивных документов Республики Бурятия</t>
  </si>
  <si>
    <t>Субвенция на 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</si>
  <si>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 xml:space="preserve">Субвенция на осуществление отдельных государственных полномочий по уведомительной регистрации коллективных договоров </t>
  </si>
  <si>
    <t xml:space="preserve">Субвенция на осуществление государственных полномочий по организации и осуществлению деятельности по опеке и попечительству в Республике Бурятия </t>
  </si>
  <si>
    <t>Субвенция на осуществление отдельного государственного полномочия  по поддержке сельского хозяйства</t>
  </si>
  <si>
    <t>Субвенция  на осуществление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</si>
  <si>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Субвенция на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</si>
  <si>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Субвенция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</si>
  <si>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>2 02 35120 05 0000 150</t>
  </si>
  <si>
    <t>2 02 30021 05 0000 150</t>
  </si>
  <si>
    <t>Субвенция на выплату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</si>
  <si>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Субвенция на 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</t>
  </si>
  <si>
    <t xml:space="preserve">Субвенция на финансовое обеспечение получения дошкольного образования в муниципальных образовательных организациях </t>
  </si>
  <si>
    <t>Субвенция на администрирование передаваемых органам местного самоуправления государственных полномочий по Закону Республики Бурятия от 8 июля 2008 года № 394-IV "О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образования"</t>
  </si>
  <si>
    <t>Субвенция на администрирование передаваемых органам местного самоуправления государственных полномочий по организации и обеспечению отдыха и оздоровления детей</t>
  </si>
  <si>
    <t xml:space="preserve">Субвенция  на обеспечение прав детей, находящихся в трудной жизненой ситуации на отдых и оздоровление </t>
  </si>
  <si>
    <t>Субвенция на организацию деятельности по обеспечению прав детей, находящихся в трудной жизненой ситуации на отдых и оздоровление</t>
  </si>
  <si>
    <t>Субвенция  на осуществление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</si>
  <si>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Субвенция  на осуществление государственных полномочий по расчету и предоставлению дотаций поселениям</t>
  </si>
  <si>
    <t>2 02 40000 00 0000 150</t>
  </si>
  <si>
    <t>Иные межбюджетные трансферты</t>
  </si>
  <si>
    <t>2 02 49999 05 0000 150</t>
  </si>
  <si>
    <t>2 02 45179 05 0000 150</t>
  </si>
  <si>
    <t>2 02 45303 05 0000 150</t>
  </si>
  <si>
    <t>Приложение 3</t>
  </si>
  <si>
    <t>к Решению Совета депутатов МО "Кабанский район"</t>
  </si>
  <si>
    <t>"О бюджете МО "Кабанский район" на 2025 год</t>
  </si>
  <si>
    <t>Объем безвозмездных поступлений на 2025 год</t>
  </si>
  <si>
    <t>2025 год</t>
  </si>
  <si>
    <t>Субсидия на возмещение части затрат на уплату лизинговых платежей в связи с приобритением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</si>
  <si>
    <t>Субвенция на администрирование отдельных государственных полномочий в сфере организации проведения мероприятий по предупреждению и ликвидации болезней животных, защите населения от болезней, общих для человека и животных</t>
  </si>
  <si>
    <t>Субвенция на осуществление отдельных государственных полномочий в сфере организации проведения мероприятий по предупреждению и ликвидации болезней животных, защите населения от болезней, общих для человека и животных</t>
  </si>
  <si>
    <t xml:space="preserve">Иные межбюджетные трансферты на реализацию инициативных проектов </t>
  </si>
  <si>
    <t>Иные межбюджетные трансферты на 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</si>
  <si>
    <t xml:space="preserve"> и на плановый период  2026 и 2027 годов"</t>
  </si>
  <si>
    <t>2 02 25505 05 0000 150</t>
  </si>
  <si>
    <t>2 02 25424 05 0000 150</t>
  </si>
  <si>
    <t>2 02 45050  05 0000 150</t>
  </si>
  <si>
    <t>Иные межбюджетные трансферты на ежемесячное денежное вознаграждение воспитателей муниципальных дошкольных образовательных организаций, общеобразовательных организаций, образовательных организаций дополнительного образования, реализующих программу погружения в бурятскую языковую среду</t>
  </si>
  <si>
    <t>Межбюджетные трансферты, передаваемые из бюджетов поселений на осуществления части полномочий по решению вопросов местного значения в соответствии с заключенными соглашениями</t>
  </si>
  <si>
    <t>Субсидия на создание комфортной городской среды в малых городах и исторических посениях - победителях Всероссийского конкурса лучших проектов создания комфортной городской среды</t>
  </si>
  <si>
    <t xml:space="preserve"> Субсидия на реализацию мероприятий по развитию общественной инфраструктуры</t>
  </si>
  <si>
    <t xml:space="preserve">Субсидия на финансовое обеспечение затрат юридических лиц по организации занятости работников рыбохозяйственных организаций в период введения ограничения добычи (вылова) и реализации омуля в Республике Бурятия </t>
  </si>
  <si>
    <t>Субсидия  на повышение средней заработной платы педагогических работников муниципальных учреждений дополнительного образования отрасли "Культура"</t>
  </si>
  <si>
    <t>Субсидия на 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</si>
  <si>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Субсидия на мероприятия по разработке проектов ликвидации и (или) проведению работ по ликвидации накопленного вреда окружающей среде</t>
  </si>
  <si>
    <t>Субсидия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(Поставка и монтаж сливной станции и приемных накопительных резервуаров для очистных сооружений в с. Выдрино Кабанского района Республики Бурятия)</t>
  </si>
  <si>
    <t xml:space="preserve">Субсидия на выполнение расходных обязательств муниципальных образований на содержание объектов размещения твердых коммунальных  отходов </t>
  </si>
  <si>
    <t>Субвенция на организацию и обеспечение отдыха и оздоровления детей в загородных стационарных детских оздоровительных лагерях, оздоровительных лагерях с дневным пребыванием и иных детских лагерях сезонного действия (за исключением загородных стационарных детских оздоровительных лагерей), за исключением организации отдыха детей в каникулярное время и обеспечения прав детей, находящихся в трудной жизненной ситуации, на отдых и оздоровление</t>
  </si>
  <si>
    <t>Субвенция на 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</si>
  <si>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Субвенция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</si>
  <si>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от 20 декабря 2024 года № 155      </t>
  </si>
  <si>
    <t xml:space="preserve"> 2 02 15002 05 0000 150</t>
  </si>
  <si>
    <t>Дотация на поддержку мер по обеспечению сбалансированности местных бюджетов</t>
  </si>
  <si>
    <t xml:space="preserve"> к решению Совета депутатов МО "Кабанский район"</t>
  </si>
  <si>
    <t xml:space="preserve"> "О внесении изменений в решение</t>
  </si>
  <si>
    <t xml:space="preserve"> Совета депутатов муниципального образования "Кабанский район"</t>
  </si>
  <si>
    <t xml:space="preserve"> "О бюджете МО Кабанский район" на 2025 год </t>
  </si>
  <si>
    <t xml:space="preserve"> и на плановый период 2026 и 2027 годов"</t>
  </si>
  <si>
    <t xml:space="preserve"> от _____2025 года № ____</t>
  </si>
  <si>
    <t>2 02 25467 05 0000 150</t>
  </si>
  <si>
    <t>2 02 25494 05 0000 150</t>
  </si>
  <si>
    <t>2 02 25576 05 0000 150</t>
  </si>
  <si>
    <t>Иные межбюджетные трансферты на финансовую поддержку территориального общественного самоуправления посредством республиканского конкурса "Лучшее территориальное общественное самоуправление"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</si>
  <si>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</si>
  <si>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</si>
  <si>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</si>
  <si>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</si>
  <si>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2 19 00000 05 0000 150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</si>
  <si>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</si>
  <si>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</si>
  <si>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</si>
  <si>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автономными учреждениями остатков субсидий прошлых лет</t>
  </si>
  <si>
    <t>2 18 05020 05 0000 150</t>
  </si>
  <si>
    <t>Приложение 2</t>
  </si>
  <si>
    <t xml:space="preserve">Субсидия на реализацияю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</t>
  </si>
  <si>
    <t xml:space="preserve">Субсидия на лучшее событийное тематическое мероприятие в сельской местности 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</si>
  <si>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</si>
  <si>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Субсидия на обеспечение комплексного развития сельских территорий</t>
  </si>
  <si>
    <t>Субсидия на увеличение фондов оплаты труда педагогических работников муниципальных организаций дополнительного образования</t>
  </si>
  <si>
    <t xml:space="preserve">Субсидия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</t>
  </si>
  <si>
    <t>Субсидия муниципальным учреждениям, реализующим дополнительные образовательные программы спортивной подготовки</t>
  </si>
  <si>
    <t>Субвенция  на  администрирование передаваемого отдельного государственного полномочия  по поддержке сельского хозяйства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</si>
  <si>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</si>
  <si>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Субсидия целях софинансирования расходных обязательств,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</si>
  <si>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</si>
  <si>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</si>
  <si>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Субсидия на государственную поддержку организаций, входящих в систему спортивной подготовки</t>
  </si>
  <si>
    <t>2 02 25081 05 0000 150</t>
  </si>
  <si>
    <t>изм. на   .06.2025</t>
  </si>
  <si>
    <t>изм. на 12.04.2025</t>
  </si>
  <si>
    <t>2 02 25519 05 0000 150</t>
  </si>
  <si>
    <t xml:space="preserve">Субсидия на поддержку отрасли культуры </t>
  </si>
  <si>
    <t>Субсидия на мероприятия по ликвидации несанкционированных свалок по решению суда</t>
  </si>
  <si>
    <t xml:space="preserve">Субсидия на внесение изменений в документацию территориального планирования и градостроительного зонирования муниципальных образований в Республике Бурятия </t>
  </si>
  <si>
    <t>2 19 25513 05 0000 150</t>
  </si>
  <si>
    <t>Возврат остатков субсидий на развитие сети учреждений культурно-досугового типа из бюджетов муниципальных районов</t>
  </si>
  <si>
    <t>2 02 40014 05 0000 150</t>
  </si>
  <si>
    <t>2 19 60010 05 0000 150</t>
  </si>
  <si>
    <t xml:space="preserve"> от 04.06.2025 года №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</si>
</sst>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"/>
    <numFmt numFmtId="166" formatCode="#,##0.00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5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5"/>
      <name val="Times New Roman"/>
      <family val="1"/>
    </font>
    <font>
      <b/>
      <i/>
      <sz val="15"/>
      <name val="Times New Roman"/>
      <family val="1"/>
      <charset val="204"/>
    </font>
    <font>
      <b/>
      <i/>
      <sz val="15"/>
      <name val="Times New Roman"/>
      <family val="1"/>
    </font>
    <font>
      <b/>
      <i/>
      <sz val="10"/>
      <name val="Arial Cyr"/>
      <family val="2"/>
      <charset val="204"/>
    </font>
    <font>
      <b/>
      <sz val="11"/>
      <name val="Calibri"/>
      <family val="2"/>
      <charset val="204"/>
      <scheme val="minor"/>
    </font>
    <font>
      <b/>
      <i/>
      <sz val="12"/>
      <name val="Times New Roman"/>
      <family val="1"/>
    </font>
    <font>
      <sz val="12"/>
      <color rgb="FF0000FF"/>
      <name val="Times New Roman"/>
      <family val="1"/>
      <charset val="204"/>
    </font>
    <font>
      <sz val="1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  <charset val="204"/>
    </font>
    <font>
      <i/>
      <sz val="15"/>
      <name val="Times New Roman"/>
      <family val="1"/>
    </font>
    <font>
      <b/>
      <sz val="15"/>
      <name val="Times New Roman"/>
      <family val="1"/>
    </font>
    <font>
      <b/>
      <i/>
      <sz val="12"/>
      <color rgb="FF0000FF"/>
      <name val="Times New Roman"/>
      <family val="1"/>
      <charset val="204"/>
    </font>
    <font>
      <b/>
      <sz val="15"/>
      <color rgb="FF0000FF"/>
      <name val="Times New Roman"/>
      <family val="1"/>
      <charset val="204"/>
    </font>
    <font>
      <sz val="15"/>
      <color rgb="FF0000FF"/>
      <name val="Times New Roman"/>
      <family val="1"/>
      <charset val="204"/>
    </font>
    <font>
      <b/>
      <i/>
      <sz val="15"/>
      <color rgb="FF0000FF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i/>
      <sz val="15"/>
      <color rgb="FF0000FF"/>
      <name val="Times New Roman"/>
      <family val="1"/>
      <charset val="204"/>
    </font>
    <font>
      <sz val="15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 applyBorder="0" applyProtection="0"/>
  </cellStyleXfs>
  <cellXfs count="93">
    <xf numFmtId="0" fontId="0" fillId="0" borderId="0" xfId="0"/>
    <xf numFmtId="0" fontId="4" fillId="0" borderId="0" xfId="2" applyFont="1" applyFill="1" applyAlignment="1">
      <alignment horizontal="right" vertical="top"/>
    </xf>
    <xf numFmtId="0" fontId="7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 wrapText="1"/>
    </xf>
    <xf numFmtId="0" fontId="5" fillId="0" borderId="0" xfId="2" applyFont="1" applyFill="1"/>
    <xf numFmtId="0" fontId="4" fillId="0" borderId="0" xfId="2" applyFont="1" applyFill="1"/>
    <xf numFmtId="165" fontId="4" fillId="0" borderId="0" xfId="2" applyNumberFormat="1" applyFont="1" applyFill="1" applyAlignment="1">
      <alignment horizontal="right" vertical="center"/>
    </xf>
    <xf numFmtId="165" fontId="4" fillId="0" borderId="0" xfId="2" applyNumberFormat="1" applyFont="1" applyFill="1" applyAlignment="1">
      <alignment horizontal="right" vertical="top"/>
    </xf>
    <xf numFmtId="165" fontId="4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center" vertical="center"/>
    </xf>
    <xf numFmtId="4" fontId="5" fillId="0" borderId="0" xfId="2" applyNumberFormat="1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4" fontId="25" fillId="0" borderId="3" xfId="0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/>
    </xf>
    <xf numFmtId="0" fontId="3" fillId="0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left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/>
    <xf numFmtId="166" fontId="26" fillId="0" borderId="3" xfId="0" applyNumberFormat="1" applyFont="1" applyFill="1" applyBorder="1" applyAlignment="1">
      <alignment horizontal="center" vertical="center" wrapText="1"/>
    </xf>
    <xf numFmtId="165" fontId="26" fillId="0" borderId="3" xfId="0" applyNumberFormat="1" applyFont="1" applyFill="1" applyBorder="1" applyAlignment="1">
      <alignment horizontal="center" vertical="center" wrapText="1"/>
    </xf>
    <xf numFmtId="0" fontId="2" fillId="0" borderId="0" xfId="2" applyFill="1"/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4" fillId="0" borderId="0" xfId="2" applyNumberFormat="1" applyFont="1" applyFill="1"/>
    <xf numFmtId="166" fontId="27" fillId="0" borderId="3" xfId="0" applyNumberFormat="1" applyFont="1" applyFill="1" applyBorder="1" applyAlignment="1">
      <alignment horizontal="center" vertical="center" wrapText="1"/>
    </xf>
    <xf numFmtId="165" fontId="27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6" fontId="28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left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4" fillId="0" borderId="0" xfId="2" applyFont="1" applyFill="1"/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166" fontId="31" fillId="0" borderId="3" xfId="0" applyNumberFormat="1" applyFont="1" applyFill="1" applyBorder="1" applyAlignment="1">
      <alignment horizontal="center" vertical="center" wrapText="1"/>
    </xf>
    <xf numFmtId="165" fontId="31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65" fontId="5" fillId="0" borderId="0" xfId="2" applyNumberFormat="1" applyFont="1" applyFill="1"/>
    <xf numFmtId="0" fontId="4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166" fontId="30" fillId="0" borderId="3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65" fontId="22" fillId="0" borderId="3" xfId="0" applyNumberFormat="1" applyFont="1" applyFill="1" applyBorder="1" applyAlignment="1">
      <alignment horizontal="center" vertical="center"/>
    </xf>
    <xf numFmtId="165" fontId="18" fillId="0" borderId="3" xfId="0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165" fontId="29" fillId="0" borderId="3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>
      <alignment horizontal="center" vertical="center" wrapText="1"/>
    </xf>
    <xf numFmtId="166" fontId="27" fillId="0" borderId="3" xfId="1" applyNumberFormat="1" applyFont="1" applyFill="1" applyBorder="1" applyAlignment="1">
      <alignment horizontal="center" vertical="center" wrapText="1"/>
    </xf>
    <xf numFmtId="165" fontId="27" fillId="0" borderId="3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24" fillId="0" borderId="3" xfId="1" applyNumberFormat="1" applyFont="1" applyFill="1" applyBorder="1" applyAlignment="1">
      <alignment horizontal="center" vertical="center" wrapText="1"/>
    </xf>
    <xf numFmtId="166" fontId="26" fillId="0" borderId="3" xfId="1" applyNumberFormat="1" applyFont="1" applyFill="1" applyBorder="1" applyAlignment="1">
      <alignment horizontal="center" vertical="center" wrapText="1"/>
    </xf>
    <xf numFmtId="165" fontId="26" fillId="0" borderId="3" xfId="1" applyNumberFormat="1" applyFont="1" applyFill="1" applyBorder="1" applyAlignment="1">
      <alignment horizontal="center" vertical="center" wrapText="1"/>
    </xf>
    <xf numFmtId="165" fontId="11" fillId="0" borderId="6" xfId="1" applyNumberFormat="1" applyFont="1" applyFill="1" applyBorder="1" applyAlignment="1">
      <alignment horizontal="center" vertical="center" wrapText="1"/>
    </xf>
    <xf numFmtId="165" fontId="17" fillId="0" borderId="0" xfId="2" applyNumberFormat="1" applyFont="1" applyFill="1"/>
    <xf numFmtId="166" fontId="27" fillId="0" borderId="6" xfId="1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 wrapText="1"/>
    </xf>
    <xf numFmtId="165" fontId="27" fillId="0" borderId="6" xfId="1" applyNumberFormat="1" applyFont="1" applyFill="1" applyBorder="1" applyAlignment="1">
      <alignment horizontal="center" vertical="center" wrapText="1"/>
    </xf>
    <xf numFmtId="165" fontId="5" fillId="0" borderId="3" xfId="2" applyNumberFormat="1" applyFont="1" applyFill="1" applyBorder="1"/>
    <xf numFmtId="165" fontId="4" fillId="0" borderId="3" xfId="2" applyNumberFormat="1" applyFont="1" applyFill="1" applyBorder="1"/>
    <xf numFmtId="166" fontId="4" fillId="0" borderId="3" xfId="2" applyNumberFormat="1" applyFont="1" applyFill="1" applyBorder="1"/>
    <xf numFmtId="0" fontId="3" fillId="0" borderId="0" xfId="2" applyFont="1" applyFill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7;&#1088;.7%20&#1052;&#1041;&#1058;%2020-2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72;&#1085;&#1089;&#1086;&#1074;&#1086;&#1077;%20&#1091;&#1087;&#1088;&#1072;&#1074;&#1083;&#1077;&#1085;&#1080;&#1077;/&#1041;&#1070;&#1044;&#1046;&#1045;&#1058;/&#1041;&#1102;&#1076;&#1078;&#1077;&#1090;%202024&#1075;&#1086;&#1076;/&#1076;&#1086;&#1082;&#1091;&#1084;&#1077;&#1085;&#1090;&#1099;%20&#1076;&#1083;&#1103;%20&#1087;&#1077;&#1088;&#1077;&#1076;&#1072;&#1095;&#1080;%20&#1074;%20&#1089;&#1086;&#1074;&#1077;&#1090;%20&#1087;&#1086;%20&#1073;&#1102;&#1076;&#1078;&#1077;&#1090;&#1091;%202024-26/&#1044;&#1086;&#1082;&#1091;&#1084;&#1077;&#1085;&#1090;&#1099;%20&#1082;%20&#1087;&#1088;&#1086;&#1077;&#1082;&#1090;&#1091;/&#1087;&#1088;&#1086;&#1075;&#1085;&#1086;&#1079;%20&#1080;%20&#1086;&#1094;&#1077;&#1085;&#1082;&#1072;%20&#1087;&#1086;%20&#1076;&#1086;&#1093;&#1086;&#1076;&#1072;&#1084;/&#1055;&#1088;&#1086;&#1075;&#1085;&#1086;&#1079;%20&#1076;&#1086;&#1093;&#1086;&#1076;&#1086;&#1074;%20&#1073;&#1102;&#1076;&#1078;&#1077;&#1090;&#1072;%202024-2026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бств.дох. 2024"/>
      <sheetName val="соб.дох. 2025-2026"/>
      <sheetName val="МБТ 2024"/>
      <sheetName val="МБТ 2025-2026"/>
    </sheetNames>
    <sheetDataSet>
      <sheetData sheetId="0">
        <row r="6">
          <cell r="C6">
            <v>384551</v>
          </cell>
        </row>
      </sheetData>
      <sheetData sheetId="1">
        <row r="6">
          <cell r="C6">
            <v>410543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ID142"/>
  <sheetViews>
    <sheetView tabSelected="1" zoomScale="90" zoomScaleNormal="90" zoomScaleSheetLayoutView="85" workbookViewId="0">
      <selection activeCell="I8" sqref="I8"/>
    </sheetView>
  </sheetViews>
  <sheetFormatPr defaultRowHeight="15.75" x14ac:dyDescent="0.25"/>
  <cols>
    <col min="1" max="1" width="8.140625" style="2" customWidth="1"/>
    <col min="2" max="2" width="25" style="3" customWidth="1"/>
    <col min="3" max="3" width="128.140625" style="4" customWidth="1"/>
    <col min="4" max="4" width="27.140625" style="5" hidden="1" customWidth="1"/>
    <col min="5" max="5" width="13.85546875" style="6" hidden="1" customWidth="1"/>
    <col min="6" max="6" width="24.28515625" style="6" hidden="1" customWidth="1"/>
    <col min="7" max="7" width="27.140625" style="5" hidden="1" customWidth="1"/>
    <col min="8" max="8" width="24.28515625" style="6" hidden="1" customWidth="1"/>
    <col min="9" max="9" width="27.140625" style="5" customWidth="1"/>
    <col min="10" max="232" width="9.140625" style="6"/>
    <col min="233" max="233" width="6.85546875" style="6" customWidth="1"/>
    <col min="234" max="234" width="27.85546875" style="6" customWidth="1"/>
    <col min="235" max="235" width="143.140625" style="6" customWidth="1"/>
    <col min="236" max="237" width="17" style="6" customWidth="1"/>
    <col min="238" max="488" width="9.140625" style="6"/>
    <col min="489" max="489" width="6.85546875" style="6" customWidth="1"/>
    <col min="490" max="490" width="27.85546875" style="6" customWidth="1"/>
    <col min="491" max="491" width="143.140625" style="6" customWidth="1"/>
    <col min="492" max="493" width="17" style="6" customWidth="1"/>
    <col min="494" max="744" width="9.140625" style="6"/>
    <col min="745" max="745" width="6.85546875" style="6" customWidth="1"/>
    <col min="746" max="746" width="27.85546875" style="6" customWidth="1"/>
    <col min="747" max="747" width="143.140625" style="6" customWidth="1"/>
    <col min="748" max="749" width="17" style="6" customWidth="1"/>
    <col min="750" max="1000" width="9.140625" style="6"/>
    <col min="1001" max="1001" width="6.85546875" style="6" customWidth="1"/>
    <col min="1002" max="1002" width="27.85546875" style="6" customWidth="1"/>
    <col min="1003" max="1003" width="143.140625" style="6" customWidth="1"/>
    <col min="1004" max="1005" width="17" style="6" customWidth="1"/>
    <col min="1006" max="1256" width="9.140625" style="6"/>
    <col min="1257" max="1257" width="6.85546875" style="6" customWidth="1"/>
    <col min="1258" max="1258" width="27.85546875" style="6" customWidth="1"/>
    <col min="1259" max="1259" width="143.140625" style="6" customWidth="1"/>
    <col min="1260" max="1261" width="17" style="6" customWidth="1"/>
    <col min="1262" max="1512" width="9.140625" style="6"/>
    <col min="1513" max="1513" width="6.85546875" style="6" customWidth="1"/>
    <col min="1514" max="1514" width="27.85546875" style="6" customWidth="1"/>
    <col min="1515" max="1515" width="143.140625" style="6" customWidth="1"/>
    <col min="1516" max="1517" width="17" style="6" customWidth="1"/>
    <col min="1518" max="1768" width="9.140625" style="6"/>
    <col min="1769" max="1769" width="6.85546875" style="6" customWidth="1"/>
    <col min="1770" max="1770" width="27.85546875" style="6" customWidth="1"/>
    <col min="1771" max="1771" width="143.140625" style="6" customWidth="1"/>
    <col min="1772" max="1773" width="17" style="6" customWidth="1"/>
    <col min="1774" max="2024" width="9.140625" style="6"/>
    <col min="2025" max="2025" width="6.85546875" style="6" customWidth="1"/>
    <col min="2026" max="2026" width="27.85546875" style="6" customWidth="1"/>
    <col min="2027" max="2027" width="143.140625" style="6" customWidth="1"/>
    <col min="2028" max="2029" width="17" style="6" customWidth="1"/>
    <col min="2030" max="2280" width="9.140625" style="6"/>
    <col min="2281" max="2281" width="6.85546875" style="6" customWidth="1"/>
    <col min="2282" max="2282" width="27.85546875" style="6" customWidth="1"/>
    <col min="2283" max="2283" width="143.140625" style="6" customWidth="1"/>
    <col min="2284" max="2285" width="17" style="6" customWidth="1"/>
    <col min="2286" max="2536" width="9.140625" style="6"/>
    <col min="2537" max="2537" width="6.85546875" style="6" customWidth="1"/>
    <col min="2538" max="2538" width="27.85546875" style="6" customWidth="1"/>
    <col min="2539" max="2539" width="143.140625" style="6" customWidth="1"/>
    <col min="2540" max="2541" width="17" style="6" customWidth="1"/>
    <col min="2542" max="2792" width="9.140625" style="6"/>
    <col min="2793" max="2793" width="6.85546875" style="6" customWidth="1"/>
    <col min="2794" max="2794" width="27.85546875" style="6" customWidth="1"/>
    <col min="2795" max="2795" width="143.140625" style="6" customWidth="1"/>
    <col min="2796" max="2797" width="17" style="6" customWidth="1"/>
    <col min="2798" max="3048" width="9.140625" style="6"/>
    <col min="3049" max="3049" width="6.85546875" style="6" customWidth="1"/>
    <col min="3050" max="3050" width="27.85546875" style="6" customWidth="1"/>
    <col min="3051" max="3051" width="143.140625" style="6" customWidth="1"/>
    <col min="3052" max="3053" width="17" style="6" customWidth="1"/>
    <col min="3054" max="3304" width="9.140625" style="6"/>
    <col min="3305" max="3305" width="6.85546875" style="6" customWidth="1"/>
    <col min="3306" max="3306" width="27.85546875" style="6" customWidth="1"/>
    <col min="3307" max="3307" width="143.140625" style="6" customWidth="1"/>
    <col min="3308" max="3309" width="17" style="6" customWidth="1"/>
    <col min="3310" max="3560" width="9.140625" style="6"/>
    <col min="3561" max="3561" width="6.85546875" style="6" customWidth="1"/>
    <col min="3562" max="3562" width="27.85546875" style="6" customWidth="1"/>
    <col min="3563" max="3563" width="143.140625" style="6" customWidth="1"/>
    <col min="3564" max="3565" width="17" style="6" customWidth="1"/>
    <col min="3566" max="3816" width="9.140625" style="6"/>
    <col min="3817" max="3817" width="6.85546875" style="6" customWidth="1"/>
    <col min="3818" max="3818" width="27.85546875" style="6" customWidth="1"/>
    <col min="3819" max="3819" width="143.140625" style="6" customWidth="1"/>
    <col min="3820" max="3821" width="17" style="6" customWidth="1"/>
    <col min="3822" max="4072" width="9.140625" style="6"/>
    <col min="4073" max="4073" width="6.85546875" style="6" customWidth="1"/>
    <col min="4074" max="4074" width="27.85546875" style="6" customWidth="1"/>
    <col min="4075" max="4075" width="143.140625" style="6" customWidth="1"/>
    <col min="4076" max="4077" width="17" style="6" customWidth="1"/>
    <col min="4078" max="4328" width="9.140625" style="6"/>
    <col min="4329" max="4329" width="6.85546875" style="6" customWidth="1"/>
    <col min="4330" max="4330" width="27.85546875" style="6" customWidth="1"/>
    <col min="4331" max="4331" width="143.140625" style="6" customWidth="1"/>
    <col min="4332" max="4333" width="17" style="6" customWidth="1"/>
    <col min="4334" max="4584" width="9.140625" style="6"/>
    <col min="4585" max="4585" width="6.85546875" style="6" customWidth="1"/>
    <col min="4586" max="4586" width="27.85546875" style="6" customWidth="1"/>
    <col min="4587" max="4587" width="143.140625" style="6" customWidth="1"/>
    <col min="4588" max="4589" width="17" style="6" customWidth="1"/>
    <col min="4590" max="4840" width="9.140625" style="6"/>
    <col min="4841" max="4841" width="6.85546875" style="6" customWidth="1"/>
    <col min="4842" max="4842" width="27.85546875" style="6" customWidth="1"/>
    <col min="4843" max="4843" width="143.140625" style="6" customWidth="1"/>
    <col min="4844" max="4845" width="17" style="6" customWidth="1"/>
    <col min="4846" max="5096" width="9.140625" style="6"/>
    <col min="5097" max="5097" width="6.85546875" style="6" customWidth="1"/>
    <col min="5098" max="5098" width="27.85546875" style="6" customWidth="1"/>
    <col min="5099" max="5099" width="143.140625" style="6" customWidth="1"/>
    <col min="5100" max="5101" width="17" style="6" customWidth="1"/>
    <col min="5102" max="5352" width="9.140625" style="6"/>
    <col min="5353" max="5353" width="6.85546875" style="6" customWidth="1"/>
    <col min="5354" max="5354" width="27.85546875" style="6" customWidth="1"/>
    <col min="5355" max="5355" width="143.140625" style="6" customWidth="1"/>
    <col min="5356" max="5357" width="17" style="6" customWidth="1"/>
    <col min="5358" max="5608" width="9.140625" style="6"/>
    <col min="5609" max="5609" width="6.85546875" style="6" customWidth="1"/>
    <col min="5610" max="5610" width="27.85546875" style="6" customWidth="1"/>
    <col min="5611" max="5611" width="143.140625" style="6" customWidth="1"/>
    <col min="5612" max="5613" width="17" style="6" customWidth="1"/>
    <col min="5614" max="5864" width="9.140625" style="6"/>
    <col min="5865" max="5865" width="6.85546875" style="6" customWidth="1"/>
    <col min="5866" max="5866" width="27.85546875" style="6" customWidth="1"/>
    <col min="5867" max="5867" width="143.140625" style="6" customWidth="1"/>
    <col min="5868" max="5869" width="17" style="6" customWidth="1"/>
    <col min="5870" max="6120" width="9.140625" style="6"/>
    <col min="6121" max="6121" width="6.85546875" style="6" customWidth="1"/>
    <col min="6122" max="6122" width="27.85546875" style="6" customWidth="1"/>
    <col min="6123" max="6123" width="143.140625" style="6" customWidth="1"/>
    <col min="6124" max="6125" width="17" style="6" customWidth="1"/>
    <col min="6126" max="6376" width="9.140625" style="6"/>
    <col min="6377" max="6377" width="6.85546875" style="6" customWidth="1"/>
    <col min="6378" max="6378" width="27.85546875" style="6" customWidth="1"/>
    <col min="6379" max="6379" width="143.140625" style="6" customWidth="1"/>
    <col min="6380" max="6381" width="17" style="6" customWidth="1"/>
    <col min="6382" max="6632" width="9.140625" style="6"/>
    <col min="6633" max="6633" width="6.85546875" style="6" customWidth="1"/>
    <col min="6634" max="6634" width="27.85546875" style="6" customWidth="1"/>
    <col min="6635" max="6635" width="143.140625" style="6" customWidth="1"/>
    <col min="6636" max="6637" width="17" style="6" customWidth="1"/>
    <col min="6638" max="6888" width="9.140625" style="6"/>
    <col min="6889" max="6889" width="6.85546875" style="6" customWidth="1"/>
    <col min="6890" max="6890" width="27.85546875" style="6" customWidth="1"/>
    <col min="6891" max="6891" width="143.140625" style="6" customWidth="1"/>
    <col min="6892" max="6893" width="17" style="6" customWidth="1"/>
    <col min="6894" max="7144" width="9.140625" style="6"/>
    <col min="7145" max="7145" width="6.85546875" style="6" customWidth="1"/>
    <col min="7146" max="7146" width="27.85546875" style="6" customWidth="1"/>
    <col min="7147" max="7147" width="143.140625" style="6" customWidth="1"/>
    <col min="7148" max="7149" width="17" style="6" customWidth="1"/>
    <col min="7150" max="7400" width="9.140625" style="6"/>
    <col min="7401" max="7401" width="6.85546875" style="6" customWidth="1"/>
    <col min="7402" max="7402" width="27.85546875" style="6" customWidth="1"/>
    <col min="7403" max="7403" width="143.140625" style="6" customWidth="1"/>
    <col min="7404" max="7405" width="17" style="6" customWidth="1"/>
    <col min="7406" max="7656" width="9.140625" style="6"/>
    <col min="7657" max="7657" width="6.85546875" style="6" customWidth="1"/>
    <col min="7658" max="7658" width="27.85546875" style="6" customWidth="1"/>
    <col min="7659" max="7659" width="143.140625" style="6" customWidth="1"/>
    <col min="7660" max="7661" width="17" style="6" customWidth="1"/>
    <col min="7662" max="7912" width="9.140625" style="6"/>
    <col min="7913" max="7913" width="6.85546875" style="6" customWidth="1"/>
    <col min="7914" max="7914" width="27.85546875" style="6" customWidth="1"/>
    <col min="7915" max="7915" width="143.140625" style="6" customWidth="1"/>
    <col min="7916" max="7917" width="17" style="6" customWidth="1"/>
    <col min="7918" max="8168" width="9.140625" style="6"/>
    <col min="8169" max="8169" width="6.85546875" style="6" customWidth="1"/>
    <col min="8170" max="8170" width="27.85546875" style="6" customWidth="1"/>
    <col min="8171" max="8171" width="143.140625" style="6" customWidth="1"/>
    <col min="8172" max="8173" width="17" style="6" customWidth="1"/>
    <col min="8174" max="8424" width="9.140625" style="6"/>
    <col min="8425" max="8425" width="6.85546875" style="6" customWidth="1"/>
    <col min="8426" max="8426" width="27.85546875" style="6" customWidth="1"/>
    <col min="8427" max="8427" width="143.140625" style="6" customWidth="1"/>
    <col min="8428" max="8429" width="17" style="6" customWidth="1"/>
    <col min="8430" max="8680" width="9.140625" style="6"/>
    <col min="8681" max="8681" width="6.85546875" style="6" customWidth="1"/>
    <col min="8682" max="8682" width="27.85546875" style="6" customWidth="1"/>
    <col min="8683" max="8683" width="143.140625" style="6" customWidth="1"/>
    <col min="8684" max="8685" width="17" style="6" customWidth="1"/>
    <col min="8686" max="8936" width="9.140625" style="6"/>
    <col min="8937" max="8937" width="6.85546875" style="6" customWidth="1"/>
    <col min="8938" max="8938" width="27.85546875" style="6" customWidth="1"/>
    <col min="8939" max="8939" width="143.140625" style="6" customWidth="1"/>
    <col min="8940" max="8941" width="17" style="6" customWidth="1"/>
    <col min="8942" max="9192" width="9.140625" style="6"/>
    <col min="9193" max="9193" width="6.85546875" style="6" customWidth="1"/>
    <col min="9194" max="9194" width="27.85546875" style="6" customWidth="1"/>
    <col min="9195" max="9195" width="143.140625" style="6" customWidth="1"/>
    <col min="9196" max="9197" width="17" style="6" customWidth="1"/>
    <col min="9198" max="9448" width="9.140625" style="6"/>
    <col min="9449" max="9449" width="6.85546875" style="6" customWidth="1"/>
    <col min="9450" max="9450" width="27.85546875" style="6" customWidth="1"/>
    <col min="9451" max="9451" width="143.140625" style="6" customWidth="1"/>
    <col min="9452" max="9453" width="17" style="6" customWidth="1"/>
    <col min="9454" max="9704" width="9.140625" style="6"/>
    <col min="9705" max="9705" width="6.85546875" style="6" customWidth="1"/>
    <col min="9706" max="9706" width="27.85546875" style="6" customWidth="1"/>
    <col min="9707" max="9707" width="143.140625" style="6" customWidth="1"/>
    <col min="9708" max="9709" width="17" style="6" customWidth="1"/>
    <col min="9710" max="9960" width="9.140625" style="6"/>
    <col min="9961" max="9961" width="6.85546875" style="6" customWidth="1"/>
    <col min="9962" max="9962" width="27.85546875" style="6" customWidth="1"/>
    <col min="9963" max="9963" width="143.140625" style="6" customWidth="1"/>
    <col min="9964" max="9965" width="17" style="6" customWidth="1"/>
    <col min="9966" max="10216" width="9.140625" style="6"/>
    <col min="10217" max="10217" width="6.85546875" style="6" customWidth="1"/>
    <col min="10218" max="10218" width="27.85546875" style="6" customWidth="1"/>
    <col min="10219" max="10219" width="143.140625" style="6" customWidth="1"/>
    <col min="10220" max="10221" width="17" style="6" customWidth="1"/>
    <col min="10222" max="10472" width="9.140625" style="6"/>
    <col min="10473" max="10473" width="6.85546875" style="6" customWidth="1"/>
    <col min="10474" max="10474" width="27.85546875" style="6" customWidth="1"/>
    <col min="10475" max="10475" width="143.140625" style="6" customWidth="1"/>
    <col min="10476" max="10477" width="17" style="6" customWidth="1"/>
    <col min="10478" max="10728" width="9.140625" style="6"/>
    <col min="10729" max="10729" width="6.85546875" style="6" customWidth="1"/>
    <col min="10730" max="10730" width="27.85546875" style="6" customWidth="1"/>
    <col min="10731" max="10731" width="143.140625" style="6" customWidth="1"/>
    <col min="10732" max="10733" width="17" style="6" customWidth="1"/>
    <col min="10734" max="10984" width="9.140625" style="6"/>
    <col min="10985" max="10985" width="6.85546875" style="6" customWidth="1"/>
    <col min="10986" max="10986" width="27.85546875" style="6" customWidth="1"/>
    <col min="10987" max="10987" width="143.140625" style="6" customWidth="1"/>
    <col min="10988" max="10989" width="17" style="6" customWidth="1"/>
    <col min="10990" max="11240" width="9.140625" style="6"/>
    <col min="11241" max="11241" width="6.85546875" style="6" customWidth="1"/>
    <col min="11242" max="11242" width="27.85546875" style="6" customWidth="1"/>
    <col min="11243" max="11243" width="143.140625" style="6" customWidth="1"/>
    <col min="11244" max="11245" width="17" style="6" customWidth="1"/>
    <col min="11246" max="11496" width="9.140625" style="6"/>
    <col min="11497" max="11497" width="6.85546875" style="6" customWidth="1"/>
    <col min="11498" max="11498" width="27.85546875" style="6" customWidth="1"/>
    <col min="11499" max="11499" width="143.140625" style="6" customWidth="1"/>
    <col min="11500" max="11501" width="17" style="6" customWidth="1"/>
    <col min="11502" max="11752" width="9.140625" style="6"/>
    <col min="11753" max="11753" width="6.85546875" style="6" customWidth="1"/>
    <col min="11754" max="11754" width="27.85546875" style="6" customWidth="1"/>
    <col min="11755" max="11755" width="143.140625" style="6" customWidth="1"/>
    <col min="11756" max="11757" width="17" style="6" customWidth="1"/>
    <col min="11758" max="12008" width="9.140625" style="6"/>
    <col min="12009" max="12009" width="6.85546875" style="6" customWidth="1"/>
    <col min="12010" max="12010" width="27.85546875" style="6" customWidth="1"/>
    <col min="12011" max="12011" width="143.140625" style="6" customWidth="1"/>
    <col min="12012" max="12013" width="17" style="6" customWidth="1"/>
    <col min="12014" max="12264" width="9.140625" style="6"/>
    <col min="12265" max="12265" width="6.85546875" style="6" customWidth="1"/>
    <col min="12266" max="12266" width="27.85546875" style="6" customWidth="1"/>
    <col min="12267" max="12267" width="143.140625" style="6" customWidth="1"/>
    <col min="12268" max="12269" width="17" style="6" customWidth="1"/>
    <col min="12270" max="12520" width="9.140625" style="6"/>
    <col min="12521" max="12521" width="6.85546875" style="6" customWidth="1"/>
    <col min="12522" max="12522" width="27.85546875" style="6" customWidth="1"/>
    <col min="12523" max="12523" width="143.140625" style="6" customWidth="1"/>
    <col min="12524" max="12525" width="17" style="6" customWidth="1"/>
    <col min="12526" max="12776" width="9.140625" style="6"/>
    <col min="12777" max="12777" width="6.85546875" style="6" customWidth="1"/>
    <col min="12778" max="12778" width="27.85546875" style="6" customWidth="1"/>
    <col min="12779" max="12779" width="143.140625" style="6" customWidth="1"/>
    <col min="12780" max="12781" width="17" style="6" customWidth="1"/>
    <col min="12782" max="13032" width="9.140625" style="6"/>
    <col min="13033" max="13033" width="6.85546875" style="6" customWidth="1"/>
    <col min="13034" max="13034" width="27.85546875" style="6" customWidth="1"/>
    <col min="13035" max="13035" width="143.140625" style="6" customWidth="1"/>
    <col min="13036" max="13037" width="17" style="6" customWidth="1"/>
    <col min="13038" max="13288" width="9.140625" style="6"/>
    <col min="13289" max="13289" width="6.85546875" style="6" customWidth="1"/>
    <col min="13290" max="13290" width="27.85546875" style="6" customWidth="1"/>
    <col min="13291" max="13291" width="143.140625" style="6" customWidth="1"/>
    <col min="13292" max="13293" width="17" style="6" customWidth="1"/>
    <col min="13294" max="13544" width="9.140625" style="6"/>
    <col min="13545" max="13545" width="6.85546875" style="6" customWidth="1"/>
    <col min="13546" max="13546" width="27.85546875" style="6" customWidth="1"/>
    <col min="13547" max="13547" width="143.140625" style="6" customWidth="1"/>
    <col min="13548" max="13549" width="17" style="6" customWidth="1"/>
    <col min="13550" max="13800" width="9.140625" style="6"/>
    <col min="13801" max="13801" width="6.85546875" style="6" customWidth="1"/>
    <col min="13802" max="13802" width="27.85546875" style="6" customWidth="1"/>
    <col min="13803" max="13803" width="143.140625" style="6" customWidth="1"/>
    <col min="13804" max="13805" width="17" style="6" customWidth="1"/>
    <col min="13806" max="14056" width="9.140625" style="6"/>
    <col min="14057" max="14057" width="6.85546875" style="6" customWidth="1"/>
    <col min="14058" max="14058" width="27.85546875" style="6" customWidth="1"/>
    <col min="14059" max="14059" width="143.140625" style="6" customWidth="1"/>
    <col min="14060" max="14061" width="17" style="6" customWidth="1"/>
    <col min="14062" max="14312" width="9.140625" style="6"/>
    <col min="14313" max="14313" width="6.85546875" style="6" customWidth="1"/>
    <col min="14314" max="14314" width="27.85546875" style="6" customWidth="1"/>
    <col min="14315" max="14315" width="143.140625" style="6" customWidth="1"/>
    <col min="14316" max="14317" width="17" style="6" customWidth="1"/>
    <col min="14318" max="14568" width="9.140625" style="6"/>
    <col min="14569" max="14569" width="6.85546875" style="6" customWidth="1"/>
    <col min="14570" max="14570" width="27.85546875" style="6" customWidth="1"/>
    <col min="14571" max="14571" width="143.140625" style="6" customWidth="1"/>
    <col min="14572" max="14573" width="17" style="6" customWidth="1"/>
    <col min="14574" max="14824" width="9.140625" style="6"/>
    <col min="14825" max="14825" width="6.85546875" style="6" customWidth="1"/>
    <col min="14826" max="14826" width="27.85546875" style="6" customWidth="1"/>
    <col min="14827" max="14827" width="143.140625" style="6" customWidth="1"/>
    <col min="14828" max="14829" width="17" style="6" customWidth="1"/>
    <col min="14830" max="15080" width="9.140625" style="6"/>
    <col min="15081" max="15081" width="6.85546875" style="6" customWidth="1"/>
    <col min="15082" max="15082" width="27.85546875" style="6" customWidth="1"/>
    <col min="15083" max="15083" width="143.140625" style="6" customWidth="1"/>
    <col min="15084" max="15085" width="17" style="6" customWidth="1"/>
    <col min="15086" max="15336" width="9.140625" style="6"/>
    <col min="15337" max="15337" width="6.85546875" style="6" customWidth="1"/>
    <col min="15338" max="15338" width="27.85546875" style="6" customWidth="1"/>
    <col min="15339" max="15339" width="143.140625" style="6" customWidth="1"/>
    <col min="15340" max="15341" width="17" style="6" customWidth="1"/>
    <col min="15342" max="15592" width="9.140625" style="6"/>
    <col min="15593" max="15593" width="6.85546875" style="6" customWidth="1"/>
    <col min="15594" max="15594" width="27.85546875" style="6" customWidth="1"/>
    <col min="15595" max="15595" width="143.140625" style="6" customWidth="1"/>
    <col min="15596" max="15597" width="17" style="6" customWidth="1"/>
    <col min="15598" max="15848" width="9.140625" style="6"/>
    <col min="15849" max="15849" width="6.85546875" style="6" customWidth="1"/>
    <col min="15850" max="15850" width="27.85546875" style="6" customWidth="1"/>
    <col min="15851" max="15851" width="143.140625" style="6" customWidth="1"/>
    <col min="15852" max="15853" width="17" style="6" customWidth="1"/>
    <col min="15854" max="16104" width="9.140625" style="6"/>
    <col min="16105" max="16105" width="6.85546875" style="6" customWidth="1"/>
    <col min="16106" max="16106" width="27.85546875" style="6" customWidth="1"/>
    <col min="16107" max="16107" width="143.140625" style="6" customWidth="1"/>
    <col min="16108" max="16109" width="17" style="6" customWidth="1"/>
    <col min="16110" max="16384" width="9.140625" style="6"/>
  </cols>
  <sheetData>
    <row r="1" spans="1:9" x14ac:dyDescent="0.25">
      <c r="G1" s="1" t="s">
        <v>111</v>
      </c>
      <c r="I1" s="1" t="s">
        <v>61</v>
      </c>
    </row>
    <row r="2" spans="1:9" x14ac:dyDescent="0.25">
      <c r="G2" s="1" t="s">
        <v>91</v>
      </c>
      <c r="I2" s="1" t="s">
        <v>91</v>
      </c>
    </row>
    <row r="3" spans="1:9" x14ac:dyDescent="0.25">
      <c r="G3" s="1" t="s">
        <v>92</v>
      </c>
      <c r="I3" s="1" t="s">
        <v>92</v>
      </c>
    </row>
    <row r="4" spans="1:9" x14ac:dyDescent="0.25">
      <c r="G4" s="1" t="s">
        <v>93</v>
      </c>
      <c r="I4" s="1" t="s">
        <v>93</v>
      </c>
    </row>
    <row r="5" spans="1:9" x14ac:dyDescent="0.25">
      <c r="G5" s="1" t="s">
        <v>94</v>
      </c>
      <c r="I5" s="1" t="s">
        <v>94</v>
      </c>
    </row>
    <row r="6" spans="1:9" x14ac:dyDescent="0.25">
      <c r="G6" s="1" t="s">
        <v>95</v>
      </c>
      <c r="I6" s="1" t="s">
        <v>95</v>
      </c>
    </row>
    <row r="7" spans="1:9" x14ac:dyDescent="0.25">
      <c r="G7" s="1" t="s">
        <v>96</v>
      </c>
      <c r="I7" s="1" t="s">
        <v>136</v>
      </c>
    </row>
    <row r="9" spans="1:9" x14ac:dyDescent="0.25">
      <c r="D9" s="7" t="s">
        <v>61</v>
      </c>
      <c r="G9" s="7" t="s">
        <v>61</v>
      </c>
      <c r="I9" s="7" t="s">
        <v>61</v>
      </c>
    </row>
    <row r="10" spans="1:9" x14ac:dyDescent="0.25">
      <c r="D10" s="8" t="s">
        <v>62</v>
      </c>
      <c r="G10" s="8" t="s">
        <v>62</v>
      </c>
      <c r="I10" s="8" t="s">
        <v>62</v>
      </c>
    </row>
    <row r="11" spans="1:9" x14ac:dyDescent="0.25">
      <c r="D11" s="8" t="s">
        <v>63</v>
      </c>
      <c r="G11" s="8" t="s">
        <v>63</v>
      </c>
      <c r="I11" s="8" t="s">
        <v>63</v>
      </c>
    </row>
    <row r="12" spans="1:9" x14ac:dyDescent="0.25">
      <c r="D12" s="8" t="s">
        <v>71</v>
      </c>
      <c r="G12" s="8" t="s">
        <v>71</v>
      </c>
      <c r="I12" s="8" t="s">
        <v>71</v>
      </c>
    </row>
    <row r="13" spans="1:9" x14ac:dyDescent="0.25">
      <c r="D13" s="9" t="s">
        <v>88</v>
      </c>
      <c r="G13" s="9" t="s">
        <v>88</v>
      </c>
      <c r="I13" s="9" t="s">
        <v>88</v>
      </c>
    </row>
    <row r="15" spans="1:9" x14ac:dyDescent="0.25">
      <c r="A15" s="10"/>
      <c r="D15" s="11"/>
      <c r="G15" s="11"/>
      <c r="I15" s="11"/>
    </row>
    <row r="16" spans="1:9" x14ac:dyDescent="0.25">
      <c r="A16" s="92" t="s">
        <v>64</v>
      </c>
      <c r="B16" s="92"/>
      <c r="C16" s="92"/>
      <c r="D16" s="11"/>
      <c r="G16" s="11"/>
      <c r="I16" s="11"/>
    </row>
    <row r="17" spans="1:227" x14ac:dyDescent="0.25">
      <c r="A17" s="10"/>
      <c r="C17" s="12"/>
      <c r="D17" s="11" t="s">
        <v>0</v>
      </c>
      <c r="G17" s="11" t="s">
        <v>0</v>
      </c>
      <c r="I17" s="11" t="s">
        <v>0</v>
      </c>
    </row>
    <row r="18" spans="1:227" s="17" customFormat="1" ht="44.25" customHeight="1" x14ac:dyDescent="0.25">
      <c r="A18" s="13" t="s">
        <v>1</v>
      </c>
      <c r="B18" s="14" t="s">
        <v>2</v>
      </c>
      <c r="C18" s="15" t="s">
        <v>3</v>
      </c>
      <c r="D18" s="16" t="s">
        <v>65</v>
      </c>
      <c r="F18" s="18" t="s">
        <v>127</v>
      </c>
      <c r="G18" s="16" t="s">
        <v>65</v>
      </c>
      <c r="H18" s="18" t="s">
        <v>126</v>
      </c>
      <c r="I18" s="16" t="s">
        <v>65</v>
      </c>
      <c r="HQ18" s="19"/>
      <c r="HR18" s="19"/>
      <c r="HS18" s="19"/>
    </row>
    <row r="19" spans="1:227" ht="19.5" x14ac:dyDescent="0.25">
      <c r="A19" s="15"/>
      <c r="B19" s="20" t="s">
        <v>4</v>
      </c>
      <c r="C19" s="21" t="s">
        <v>5</v>
      </c>
      <c r="D19" s="22">
        <f>SUM(D20)</f>
        <v>1706430.8999999997</v>
      </c>
      <c r="E19" s="23">
        <f>D19+'[2]собств.дох. 2024'!C6</f>
        <v>2090981.8999999997</v>
      </c>
      <c r="F19" s="24">
        <f>F20+F113+F122</f>
        <v>7826.7234500000031</v>
      </c>
      <c r="G19" s="22">
        <f>G20+G113+G122</f>
        <v>1714257.6234499996</v>
      </c>
      <c r="H19" s="25">
        <f>H20+H113+H122</f>
        <v>105952.90309000001</v>
      </c>
      <c r="I19" s="22">
        <f>I20+I113+I122</f>
        <v>1820210.5265400002</v>
      </c>
      <c r="HQ19" s="26"/>
      <c r="HR19" s="26"/>
      <c r="HS19" s="26"/>
    </row>
    <row r="20" spans="1:227" ht="31.5" x14ac:dyDescent="0.25">
      <c r="A20" s="27"/>
      <c r="B20" s="28" t="s">
        <v>6</v>
      </c>
      <c r="C20" s="29" t="s">
        <v>7</v>
      </c>
      <c r="D20" s="30">
        <f>SUM(D21,D24,D68,D101)</f>
        <v>1706430.8999999997</v>
      </c>
      <c r="E20" s="31"/>
      <c r="F20" s="32">
        <f>SUM(F21,F24,F68,F101)</f>
        <v>9669.0780500000037</v>
      </c>
      <c r="G20" s="30">
        <f>SUM(G21,G24,G68,G101)</f>
        <v>1716099.9780499996</v>
      </c>
      <c r="H20" s="33">
        <f>SUM(H21,H24,H68,H101)</f>
        <v>105902.90309000001</v>
      </c>
      <c r="I20" s="30">
        <f>SUM(I21,I24,I68,I101)</f>
        <v>1822002.8811400002</v>
      </c>
      <c r="HQ20" s="26"/>
      <c r="HR20" s="26"/>
      <c r="HS20" s="26"/>
    </row>
    <row r="21" spans="1:227" ht="20.25" customHeight="1" x14ac:dyDescent="0.25">
      <c r="A21" s="27"/>
      <c r="B21" s="34" t="s">
        <v>8</v>
      </c>
      <c r="C21" s="35" t="s">
        <v>9</v>
      </c>
      <c r="D21" s="36">
        <f t="shared" ref="D21" si="0">SUM(D22)</f>
        <v>147879.29999999999</v>
      </c>
      <c r="E21" s="31"/>
      <c r="F21" s="37">
        <f>SUM(F22,F23)</f>
        <v>2000</v>
      </c>
      <c r="G21" s="36">
        <f>SUM(G22,G23)</f>
        <v>149879.29999999999</v>
      </c>
      <c r="H21" s="38">
        <f>SUM(H22,H23)</f>
        <v>0</v>
      </c>
      <c r="I21" s="36">
        <f>SUM(I22,I23)</f>
        <v>149879.29999999999</v>
      </c>
      <c r="HQ21" s="26"/>
      <c r="HR21" s="26"/>
      <c r="HS21" s="26"/>
    </row>
    <row r="22" spans="1:227" ht="20.25" customHeight="1" x14ac:dyDescent="0.25">
      <c r="A22" s="27">
        <v>923</v>
      </c>
      <c r="B22" s="39" t="s">
        <v>10</v>
      </c>
      <c r="C22" s="40" t="s">
        <v>11</v>
      </c>
      <c r="D22" s="30">
        <v>147879.29999999999</v>
      </c>
      <c r="E22" s="31"/>
      <c r="F22" s="32"/>
      <c r="G22" s="30">
        <f>D22+F22</f>
        <v>147879.29999999999</v>
      </c>
      <c r="H22" s="33"/>
      <c r="I22" s="30">
        <f>H22+G22</f>
        <v>147879.29999999999</v>
      </c>
      <c r="HQ22" s="26"/>
      <c r="HR22" s="26"/>
      <c r="HS22" s="26"/>
    </row>
    <row r="23" spans="1:227" ht="20.25" customHeight="1" x14ac:dyDescent="0.25">
      <c r="A23" s="27"/>
      <c r="B23" s="39" t="s">
        <v>89</v>
      </c>
      <c r="C23" s="40" t="s">
        <v>90</v>
      </c>
      <c r="D23" s="30"/>
      <c r="E23" s="31">
        <v>1013.73</v>
      </c>
      <c r="F23" s="32">
        <v>2000</v>
      </c>
      <c r="G23" s="30">
        <f>D23+F23</f>
        <v>2000</v>
      </c>
      <c r="H23" s="33"/>
      <c r="I23" s="30">
        <f>H23+G23</f>
        <v>2000</v>
      </c>
      <c r="HQ23" s="26"/>
      <c r="HR23" s="26"/>
      <c r="HS23" s="26"/>
    </row>
    <row r="24" spans="1:227" ht="20.25" customHeight="1" x14ac:dyDescent="0.25">
      <c r="A24" s="27"/>
      <c r="B24" s="34" t="s">
        <v>12</v>
      </c>
      <c r="C24" s="35" t="s">
        <v>13</v>
      </c>
      <c r="D24" s="36">
        <f>SUM(D64,D47,D38,D31,D25,D62,D55)</f>
        <v>802108.70000000007</v>
      </c>
      <c r="E24" s="31"/>
      <c r="F24" s="37">
        <f>SUM(F64,F47,F38,F31,F25,F62,F55)</f>
        <v>2871.0711400000037</v>
      </c>
      <c r="G24" s="36">
        <f>SUM(G64,G47,G38,G31,G25,G62,G55)</f>
        <v>804979.77113999997</v>
      </c>
      <c r="H24" s="38">
        <f>SUM(H64,H47,H38,H31,H25,H62,H55)</f>
        <v>91272.342000000004</v>
      </c>
      <c r="I24" s="36">
        <f>SUM(I64,I47,I38,I31,I25,I62,I55)</f>
        <v>896252.11314000015</v>
      </c>
      <c r="HQ24" s="26"/>
      <c r="HR24" s="26"/>
      <c r="HS24" s="26"/>
    </row>
    <row r="25" spans="1:227" s="44" customFormat="1" ht="27" customHeight="1" x14ac:dyDescent="0.25">
      <c r="A25" s="41">
        <v>912</v>
      </c>
      <c r="B25" s="34" t="s">
        <v>14</v>
      </c>
      <c r="C25" s="42"/>
      <c r="D25" s="43">
        <f>SUM(D27:D28)</f>
        <v>23304.6</v>
      </c>
      <c r="E25" s="23"/>
      <c r="F25" s="37">
        <f>SUM(F27:F28:F29:F30:F26)</f>
        <v>28548.444079999997</v>
      </c>
      <c r="G25" s="43">
        <f>SUM(G27:G28:G29:G29:G26:G30)</f>
        <v>51853.044079999992</v>
      </c>
      <c r="H25" s="38">
        <f>SUM(H27:H28:H29:H30:H26)</f>
        <v>0</v>
      </c>
      <c r="I25" s="43">
        <f>SUM(I27:I28:I29:I29:I26:I30)</f>
        <v>51853.044079999992</v>
      </c>
      <c r="HQ25" s="45"/>
      <c r="HR25" s="45"/>
      <c r="HS25" s="45"/>
    </row>
    <row r="26" spans="1:227" s="44" customFormat="1" ht="32.25" customHeight="1" x14ac:dyDescent="0.25">
      <c r="A26" s="41"/>
      <c r="B26" s="46" t="s">
        <v>72</v>
      </c>
      <c r="C26" s="47" t="s">
        <v>112</v>
      </c>
      <c r="D26" s="43"/>
      <c r="E26" s="23"/>
      <c r="F26" s="48">
        <v>17786.599999999999</v>
      </c>
      <c r="G26" s="30">
        <f>D26+F26</f>
        <v>17786.599999999999</v>
      </c>
      <c r="H26" s="49"/>
      <c r="I26" s="30">
        <f>H26+G26</f>
        <v>17786.599999999999</v>
      </c>
      <c r="HQ26" s="45"/>
      <c r="HR26" s="45"/>
      <c r="HS26" s="45"/>
    </row>
    <row r="27" spans="1:227" ht="31.5" x14ac:dyDescent="0.25">
      <c r="A27" s="27"/>
      <c r="B27" s="46" t="s">
        <v>15</v>
      </c>
      <c r="C27" s="40" t="s">
        <v>79</v>
      </c>
      <c r="D27" s="30">
        <v>12884.6</v>
      </c>
      <c r="E27" s="31"/>
      <c r="F27" s="32">
        <v>4.4080000000000001E-2</v>
      </c>
      <c r="G27" s="30">
        <f>D27+F27</f>
        <v>12884.64408</v>
      </c>
      <c r="H27" s="33"/>
      <c r="I27" s="30">
        <f t="shared" ref="I27:I67" si="1">H27+G27</f>
        <v>12884.64408</v>
      </c>
      <c r="HQ27" s="26"/>
      <c r="HR27" s="26"/>
      <c r="HS27" s="26"/>
    </row>
    <row r="28" spans="1:227" ht="19.5" x14ac:dyDescent="0.25">
      <c r="A28" s="27"/>
      <c r="B28" s="46" t="s">
        <v>15</v>
      </c>
      <c r="C28" s="40" t="s">
        <v>78</v>
      </c>
      <c r="D28" s="30">
        <v>10420</v>
      </c>
      <c r="E28" s="31"/>
      <c r="F28" s="32"/>
      <c r="G28" s="30">
        <f>D28+F28</f>
        <v>10420</v>
      </c>
      <c r="H28" s="33"/>
      <c r="I28" s="30">
        <f t="shared" si="1"/>
        <v>10420</v>
      </c>
      <c r="HQ28" s="26"/>
      <c r="HR28" s="26"/>
      <c r="HS28" s="26"/>
    </row>
    <row r="29" spans="1:227" ht="47.25" x14ac:dyDescent="0.25">
      <c r="A29" s="27"/>
      <c r="B29" s="50" t="s">
        <v>15</v>
      </c>
      <c r="C29" s="51" t="s">
        <v>66</v>
      </c>
      <c r="D29" s="30"/>
      <c r="E29" s="52"/>
      <c r="F29" s="48">
        <v>10561.8</v>
      </c>
      <c r="G29" s="30">
        <f>D29+F29</f>
        <v>10561.8</v>
      </c>
      <c r="H29" s="49"/>
      <c r="I29" s="30">
        <f t="shared" si="1"/>
        <v>10561.8</v>
      </c>
      <c r="HQ29" s="26"/>
      <c r="HR29" s="26"/>
      <c r="HS29" s="26"/>
    </row>
    <row r="30" spans="1:227" ht="19.5" x14ac:dyDescent="0.25">
      <c r="A30" s="27"/>
      <c r="B30" s="46" t="s">
        <v>15</v>
      </c>
      <c r="C30" s="51" t="s">
        <v>113</v>
      </c>
      <c r="D30" s="30"/>
      <c r="E30" s="52"/>
      <c r="F30" s="32">
        <v>200</v>
      </c>
      <c r="G30" s="30">
        <f>D30+F30</f>
        <v>200</v>
      </c>
      <c r="H30" s="33"/>
      <c r="I30" s="30">
        <f t="shared" si="1"/>
        <v>200</v>
      </c>
      <c r="HQ30" s="26"/>
      <c r="HR30" s="26"/>
      <c r="HS30" s="26"/>
    </row>
    <row r="31" spans="1:227" ht="35.25" customHeight="1" x14ac:dyDescent="0.25">
      <c r="A31" s="41">
        <v>914</v>
      </c>
      <c r="B31" s="34" t="s">
        <v>14</v>
      </c>
      <c r="C31" s="35"/>
      <c r="D31" s="43">
        <f>SUM(D33:D37)</f>
        <v>87894.299999999988</v>
      </c>
      <c r="E31" s="31"/>
      <c r="F31" s="37">
        <f>SUM(F32:F37)</f>
        <v>440.34202999999997</v>
      </c>
      <c r="G31" s="43">
        <f>SUM(G32:G37)</f>
        <v>88334.642029999988</v>
      </c>
      <c r="H31" s="38">
        <f>SUM(H32:H37)</f>
        <v>3797.3990000000003</v>
      </c>
      <c r="I31" s="43">
        <f>SUM(I32:I37)</f>
        <v>92132.041029999993</v>
      </c>
      <c r="HQ31" s="26"/>
      <c r="HR31" s="26"/>
      <c r="HS31" s="26"/>
    </row>
    <row r="32" spans="1:227" ht="35.25" customHeight="1" x14ac:dyDescent="0.25">
      <c r="A32" s="41"/>
      <c r="B32" s="53" t="s">
        <v>97</v>
      </c>
      <c r="C32" s="54" t="s">
        <v>114</v>
      </c>
      <c r="D32" s="43"/>
      <c r="E32" s="31"/>
      <c r="F32" s="55">
        <v>701.11959999999999</v>
      </c>
      <c r="G32" s="30">
        <f>D32+F32</f>
        <v>701.11959999999999</v>
      </c>
      <c r="H32" s="56"/>
      <c r="I32" s="30">
        <f t="shared" si="1"/>
        <v>701.11959999999999</v>
      </c>
      <c r="HQ32" s="26"/>
      <c r="HR32" s="26"/>
      <c r="HS32" s="26"/>
    </row>
    <row r="33" spans="1:227" s="44" customFormat="1" ht="30" customHeight="1" x14ac:dyDescent="0.25">
      <c r="A33" s="27"/>
      <c r="B33" s="46" t="s">
        <v>16</v>
      </c>
      <c r="C33" s="54" t="s">
        <v>17</v>
      </c>
      <c r="D33" s="57">
        <v>4300.2</v>
      </c>
      <c r="E33" s="23"/>
      <c r="F33" s="32">
        <v>-260.77757000000003</v>
      </c>
      <c r="G33" s="30">
        <f>D33+F33</f>
        <v>4039.4224299999996</v>
      </c>
      <c r="H33" s="33"/>
      <c r="I33" s="30">
        <f t="shared" si="1"/>
        <v>4039.4224299999996</v>
      </c>
      <c r="HQ33" s="45"/>
      <c r="HR33" s="45"/>
      <c r="HS33" s="45"/>
    </row>
    <row r="34" spans="1:227" s="44" customFormat="1" ht="30" customHeight="1" x14ac:dyDescent="0.25">
      <c r="A34" s="27"/>
      <c r="B34" s="46" t="s">
        <v>128</v>
      </c>
      <c r="C34" s="54" t="s">
        <v>129</v>
      </c>
      <c r="D34" s="57"/>
      <c r="E34" s="23"/>
      <c r="F34" s="32"/>
      <c r="G34" s="30"/>
      <c r="H34" s="33">
        <v>290.13900000000001</v>
      </c>
      <c r="I34" s="30">
        <f t="shared" si="1"/>
        <v>290.13900000000001</v>
      </c>
      <c r="HQ34" s="45"/>
      <c r="HR34" s="45"/>
      <c r="HS34" s="45"/>
    </row>
    <row r="35" spans="1:227" ht="31.5" x14ac:dyDescent="0.25">
      <c r="A35" s="27"/>
      <c r="B35" s="46" t="s">
        <v>15</v>
      </c>
      <c r="C35" s="40" t="s">
        <v>80</v>
      </c>
      <c r="D35" s="30">
        <v>17676.7</v>
      </c>
      <c r="E35" s="31"/>
      <c r="F35" s="32"/>
      <c r="G35" s="30">
        <f>D35+F35</f>
        <v>17676.7</v>
      </c>
      <c r="H35" s="33"/>
      <c r="I35" s="30">
        <f t="shared" si="1"/>
        <v>17676.7</v>
      </c>
      <c r="HQ35" s="26"/>
      <c r="HR35" s="26"/>
      <c r="HS35" s="26"/>
    </row>
    <row r="36" spans="1:227" ht="25.5" customHeight="1" x14ac:dyDescent="0.25">
      <c r="A36" s="27"/>
      <c r="B36" s="46" t="s">
        <v>15</v>
      </c>
      <c r="C36" s="40" t="s">
        <v>18</v>
      </c>
      <c r="D36" s="30">
        <v>65817.399999999994</v>
      </c>
      <c r="E36" s="31"/>
      <c r="F36" s="32"/>
      <c r="G36" s="30">
        <f>D36+F36</f>
        <v>65817.399999999994</v>
      </c>
      <c r="H36" s="33">
        <v>3507.26</v>
      </c>
      <c r="I36" s="30">
        <f t="shared" si="1"/>
        <v>69324.659999999989</v>
      </c>
      <c r="HQ36" s="26"/>
      <c r="HR36" s="26"/>
      <c r="HS36" s="26"/>
    </row>
    <row r="37" spans="1:227" ht="42.75" customHeight="1" x14ac:dyDescent="0.25">
      <c r="A37" s="27"/>
      <c r="B37" s="46" t="s">
        <v>15</v>
      </c>
      <c r="C37" s="51" t="s">
        <v>19</v>
      </c>
      <c r="D37" s="30">
        <v>100</v>
      </c>
      <c r="E37" s="31"/>
      <c r="F37" s="32"/>
      <c r="G37" s="30">
        <f>D37+F37</f>
        <v>100</v>
      </c>
      <c r="H37" s="33"/>
      <c r="I37" s="30">
        <f t="shared" si="1"/>
        <v>100</v>
      </c>
      <c r="HQ37" s="26"/>
      <c r="HR37" s="26"/>
      <c r="HS37" s="26"/>
    </row>
    <row r="38" spans="1:227" ht="20.25" x14ac:dyDescent="0.25">
      <c r="A38" s="41">
        <v>915</v>
      </c>
      <c r="B38" s="34" t="s">
        <v>14</v>
      </c>
      <c r="C38" s="35"/>
      <c r="D38" s="43">
        <f>SUM(D39:D46)</f>
        <v>265298.10000000003</v>
      </c>
      <c r="E38" s="31"/>
      <c r="F38" s="37">
        <f>SUM(F39:F46)</f>
        <v>2099.279</v>
      </c>
      <c r="G38" s="43">
        <f>SUM(G39:G46)</f>
        <v>267397.37900000002</v>
      </c>
      <c r="H38" s="38">
        <f>SUM(H39:H46)</f>
        <v>31784.200000000004</v>
      </c>
      <c r="I38" s="43">
        <f>SUM(I39:I46)</f>
        <v>299181.57900000009</v>
      </c>
      <c r="HQ38" s="26"/>
      <c r="HR38" s="26"/>
      <c r="HS38" s="26"/>
    </row>
    <row r="39" spans="1:227" ht="31.5" x14ac:dyDescent="0.25">
      <c r="A39" s="27"/>
      <c r="B39" s="46" t="s">
        <v>20</v>
      </c>
      <c r="C39" s="40" t="s">
        <v>21</v>
      </c>
      <c r="D39" s="30">
        <v>35231.300000000003</v>
      </c>
      <c r="E39" s="31"/>
      <c r="F39" s="32"/>
      <c r="G39" s="30">
        <f t="shared" ref="G39:G46" si="2">D39+F39</f>
        <v>35231.300000000003</v>
      </c>
      <c r="H39" s="33"/>
      <c r="I39" s="30">
        <f t="shared" si="1"/>
        <v>35231.300000000003</v>
      </c>
      <c r="HQ39" s="26"/>
      <c r="HR39" s="26"/>
      <c r="HS39" s="26"/>
    </row>
    <row r="40" spans="1:227" ht="63" x14ac:dyDescent="0.25">
      <c r="A40" s="27"/>
      <c r="B40" s="46" t="s">
        <v>98</v>
      </c>
      <c r="C40" s="40" t="s">
        <v>121</v>
      </c>
      <c r="D40" s="30">
        <v>23564.3</v>
      </c>
      <c r="E40" s="31"/>
      <c r="F40" s="32">
        <v>-0.04</v>
      </c>
      <c r="G40" s="30">
        <f t="shared" si="2"/>
        <v>23564.26</v>
      </c>
      <c r="H40" s="33"/>
      <c r="I40" s="30">
        <f t="shared" si="1"/>
        <v>23564.26</v>
      </c>
      <c r="HQ40" s="26"/>
      <c r="HR40" s="26"/>
      <c r="HS40" s="26"/>
    </row>
    <row r="41" spans="1:227" ht="19.5" x14ac:dyDescent="0.25">
      <c r="A41" s="27"/>
      <c r="B41" s="46" t="s">
        <v>99</v>
      </c>
      <c r="C41" s="40" t="s">
        <v>115</v>
      </c>
      <c r="D41" s="30"/>
      <c r="E41" s="31"/>
      <c r="F41" s="32">
        <v>2099.319</v>
      </c>
      <c r="G41" s="30">
        <f t="shared" si="2"/>
        <v>2099.319</v>
      </c>
      <c r="H41" s="33"/>
      <c r="I41" s="30">
        <f t="shared" si="1"/>
        <v>2099.319</v>
      </c>
      <c r="HQ41" s="26"/>
      <c r="HR41" s="26"/>
      <c r="HS41" s="26"/>
    </row>
    <row r="42" spans="1:227" ht="31.5" x14ac:dyDescent="0.25">
      <c r="A42" s="27"/>
      <c r="B42" s="46" t="s">
        <v>15</v>
      </c>
      <c r="C42" s="40" t="s">
        <v>116</v>
      </c>
      <c r="D42" s="30">
        <v>28042.9</v>
      </c>
      <c r="E42" s="31"/>
      <c r="F42" s="32"/>
      <c r="G42" s="30">
        <f t="shared" si="2"/>
        <v>28042.9</v>
      </c>
      <c r="H42" s="33">
        <v>557.9</v>
      </c>
      <c r="I42" s="30">
        <f t="shared" si="1"/>
        <v>28600.800000000003</v>
      </c>
      <c r="HQ42" s="26"/>
      <c r="HR42" s="26"/>
      <c r="HS42" s="26"/>
    </row>
    <row r="43" spans="1:227" s="44" customFormat="1" ht="30" customHeight="1" x14ac:dyDescent="0.25">
      <c r="A43" s="27"/>
      <c r="B43" s="46" t="s">
        <v>15</v>
      </c>
      <c r="C43" s="40" t="s">
        <v>22</v>
      </c>
      <c r="D43" s="30">
        <v>163180.6</v>
      </c>
      <c r="E43" s="23"/>
      <c r="F43" s="32"/>
      <c r="G43" s="30">
        <f t="shared" si="2"/>
        <v>163180.6</v>
      </c>
      <c r="H43" s="33">
        <v>27022.2</v>
      </c>
      <c r="I43" s="30">
        <f t="shared" si="1"/>
        <v>190202.80000000002</v>
      </c>
      <c r="HQ43" s="45"/>
      <c r="HR43" s="45"/>
      <c r="HS43" s="45"/>
    </row>
    <row r="44" spans="1:227" ht="19.5" x14ac:dyDescent="0.25">
      <c r="A44" s="27"/>
      <c r="B44" s="46" t="s">
        <v>15</v>
      </c>
      <c r="C44" s="40" t="s">
        <v>23</v>
      </c>
      <c r="D44" s="30">
        <v>699</v>
      </c>
      <c r="E44" s="31"/>
      <c r="F44" s="32"/>
      <c r="G44" s="30">
        <f t="shared" si="2"/>
        <v>699</v>
      </c>
      <c r="H44" s="33"/>
      <c r="I44" s="30">
        <f t="shared" si="1"/>
        <v>699</v>
      </c>
      <c r="HQ44" s="26"/>
      <c r="HR44" s="26"/>
      <c r="HS44" s="26"/>
    </row>
    <row r="45" spans="1:227" ht="36.75" customHeight="1" x14ac:dyDescent="0.25">
      <c r="A45" s="27"/>
      <c r="B45" s="46" t="s">
        <v>15</v>
      </c>
      <c r="C45" s="40" t="s">
        <v>24</v>
      </c>
      <c r="D45" s="30">
        <v>12565.8</v>
      </c>
      <c r="E45" s="31"/>
      <c r="F45" s="32"/>
      <c r="G45" s="30">
        <f t="shared" si="2"/>
        <v>12565.8</v>
      </c>
      <c r="H45" s="33">
        <v>4204.1000000000004</v>
      </c>
      <c r="I45" s="30">
        <f t="shared" si="1"/>
        <v>16769.900000000001</v>
      </c>
      <c r="HQ45" s="26"/>
      <c r="HR45" s="26"/>
      <c r="HS45" s="26"/>
    </row>
    <row r="46" spans="1:227" ht="63" x14ac:dyDescent="0.25">
      <c r="A46" s="27"/>
      <c r="B46" s="46" t="s">
        <v>15</v>
      </c>
      <c r="C46" s="40" t="s">
        <v>81</v>
      </c>
      <c r="D46" s="30">
        <v>2014.2</v>
      </c>
      <c r="E46" s="31"/>
      <c r="F46" s="32"/>
      <c r="G46" s="30">
        <f t="shared" si="2"/>
        <v>2014.2</v>
      </c>
      <c r="H46" s="33"/>
      <c r="I46" s="30">
        <f t="shared" si="1"/>
        <v>2014.2</v>
      </c>
      <c r="HQ46" s="26"/>
      <c r="HR46" s="26"/>
      <c r="HS46" s="26"/>
    </row>
    <row r="47" spans="1:227" ht="21.75" customHeight="1" x14ac:dyDescent="0.25">
      <c r="A47" s="41">
        <v>918</v>
      </c>
      <c r="B47" s="34" t="s">
        <v>14</v>
      </c>
      <c r="C47" s="35"/>
      <c r="D47" s="43">
        <f>SUM(D48:D53)</f>
        <v>92246.9</v>
      </c>
      <c r="E47" s="31"/>
      <c r="F47" s="37">
        <f>SUM(F48:F53)</f>
        <v>-17786.650499999996</v>
      </c>
      <c r="G47" s="43">
        <f>SUM(G48:G53)</f>
        <v>74460.249500000005</v>
      </c>
      <c r="H47" s="38">
        <f>SUM(H48:H54)</f>
        <v>22060.216</v>
      </c>
      <c r="I47" s="43">
        <f>SUM(I48:I54)</f>
        <v>96520.465500000006</v>
      </c>
      <c r="HQ47" s="26"/>
      <c r="HR47" s="26"/>
      <c r="HS47" s="26"/>
    </row>
    <row r="48" spans="1:227" ht="63" x14ac:dyDescent="0.25">
      <c r="A48" s="41"/>
      <c r="B48" s="58" t="s">
        <v>72</v>
      </c>
      <c r="C48" s="54" t="s">
        <v>83</v>
      </c>
      <c r="D48" s="57">
        <v>17786.599999999999</v>
      </c>
      <c r="E48" s="31"/>
      <c r="F48" s="32">
        <v>-17786.599999999999</v>
      </c>
      <c r="G48" s="30">
        <f t="shared" ref="G48:G53" si="3">D48+F48</f>
        <v>0</v>
      </c>
      <c r="H48" s="33"/>
      <c r="I48" s="30">
        <f t="shared" si="1"/>
        <v>0</v>
      </c>
      <c r="HQ48" s="26"/>
      <c r="HR48" s="26"/>
      <c r="HS48" s="26"/>
    </row>
    <row r="49" spans="1:227" ht="37.5" customHeight="1" x14ac:dyDescent="0.25">
      <c r="A49" s="27"/>
      <c r="B49" s="59" t="s">
        <v>72</v>
      </c>
      <c r="C49" s="60" t="s">
        <v>117</v>
      </c>
      <c r="D49" s="30">
        <v>50042.6</v>
      </c>
      <c r="E49" s="31"/>
      <c r="F49" s="32"/>
      <c r="G49" s="30">
        <f t="shared" si="3"/>
        <v>50042.6</v>
      </c>
      <c r="H49" s="33"/>
      <c r="I49" s="30">
        <f t="shared" si="1"/>
        <v>50042.6</v>
      </c>
      <c r="HQ49" s="26"/>
      <c r="HR49" s="26"/>
      <c r="HS49" s="26"/>
    </row>
    <row r="50" spans="1:227" s="44" customFormat="1" ht="30" customHeight="1" x14ac:dyDescent="0.25">
      <c r="A50" s="41"/>
      <c r="B50" s="59" t="s">
        <v>15</v>
      </c>
      <c r="C50" s="60" t="s">
        <v>25</v>
      </c>
      <c r="D50" s="30">
        <v>625.29999999999995</v>
      </c>
      <c r="E50" s="23"/>
      <c r="F50" s="32"/>
      <c r="G50" s="30">
        <f t="shared" si="3"/>
        <v>625.29999999999995</v>
      </c>
      <c r="H50" s="33"/>
      <c r="I50" s="30">
        <f t="shared" si="1"/>
        <v>625.29999999999995</v>
      </c>
      <c r="HQ50" s="45"/>
      <c r="HR50" s="45"/>
      <c r="HS50" s="45"/>
    </row>
    <row r="51" spans="1:227" ht="38.25" customHeight="1" x14ac:dyDescent="0.25">
      <c r="A51" s="27"/>
      <c r="B51" s="61" t="s">
        <v>15</v>
      </c>
      <c r="C51" s="62" t="s">
        <v>84</v>
      </c>
      <c r="D51" s="63">
        <v>8023.7</v>
      </c>
      <c r="E51" s="64"/>
      <c r="F51" s="65">
        <v>-5.0000000000000001E-4</v>
      </c>
      <c r="G51" s="30">
        <f t="shared" si="3"/>
        <v>8023.6994999999997</v>
      </c>
      <c r="H51" s="66"/>
      <c r="I51" s="30">
        <f t="shared" si="1"/>
        <v>8023.6994999999997</v>
      </c>
      <c r="HQ51" s="26"/>
      <c r="HR51" s="26"/>
      <c r="HS51" s="26"/>
    </row>
    <row r="52" spans="1:227" s="44" customFormat="1" ht="30" customHeight="1" x14ac:dyDescent="0.25">
      <c r="A52" s="27"/>
      <c r="B52" s="46" t="s">
        <v>15</v>
      </c>
      <c r="C52" s="40" t="s">
        <v>26</v>
      </c>
      <c r="D52" s="64">
        <v>11875</v>
      </c>
      <c r="E52" s="23"/>
      <c r="F52" s="32"/>
      <c r="G52" s="30">
        <f t="shared" si="3"/>
        <v>11875</v>
      </c>
      <c r="H52" s="33"/>
      <c r="I52" s="30">
        <f t="shared" si="1"/>
        <v>11875</v>
      </c>
      <c r="HQ52" s="45"/>
      <c r="HR52" s="45"/>
      <c r="HS52" s="45"/>
    </row>
    <row r="53" spans="1:227" s="44" customFormat="1" ht="30" customHeight="1" x14ac:dyDescent="0.25">
      <c r="A53" s="27"/>
      <c r="B53" s="46" t="s">
        <v>15</v>
      </c>
      <c r="C53" s="40" t="s">
        <v>82</v>
      </c>
      <c r="D53" s="64">
        <v>3893.7</v>
      </c>
      <c r="E53" s="23"/>
      <c r="F53" s="32">
        <v>-0.05</v>
      </c>
      <c r="G53" s="30">
        <f t="shared" si="3"/>
        <v>3893.6499999999996</v>
      </c>
      <c r="H53" s="33"/>
      <c r="I53" s="30">
        <f t="shared" si="1"/>
        <v>3893.6499999999996</v>
      </c>
      <c r="HQ53" s="45"/>
      <c r="HR53" s="45"/>
      <c r="HS53" s="45"/>
    </row>
    <row r="54" spans="1:227" s="44" customFormat="1" ht="30" customHeight="1" x14ac:dyDescent="0.25">
      <c r="A54" s="27"/>
      <c r="B54" s="46" t="s">
        <v>15</v>
      </c>
      <c r="C54" s="40" t="s">
        <v>130</v>
      </c>
      <c r="D54" s="64"/>
      <c r="E54" s="23"/>
      <c r="F54" s="32"/>
      <c r="G54" s="30"/>
      <c r="H54" s="33">
        <v>22060.216</v>
      </c>
      <c r="I54" s="30">
        <f t="shared" si="1"/>
        <v>22060.216</v>
      </c>
      <c r="HQ54" s="45"/>
      <c r="HR54" s="45"/>
      <c r="HS54" s="45"/>
    </row>
    <row r="55" spans="1:227" ht="20.25" x14ac:dyDescent="0.25">
      <c r="A55" s="41">
        <v>919</v>
      </c>
      <c r="B55" s="34" t="s">
        <v>14</v>
      </c>
      <c r="C55" s="35"/>
      <c r="D55" s="43">
        <f>SUM(D56:D60)</f>
        <v>87672.900000000009</v>
      </c>
      <c r="E55" s="31"/>
      <c r="F55" s="37">
        <f>SUM(F56:F60)</f>
        <v>-10503.625999999998</v>
      </c>
      <c r="G55" s="43">
        <f>SUM(G56:G60)</f>
        <v>77169.274000000005</v>
      </c>
      <c r="H55" s="38">
        <f>SUM(H56:H61)</f>
        <v>5264.4369999999999</v>
      </c>
      <c r="I55" s="43">
        <f>SUM(I56:I61)</f>
        <v>82433.71100000001</v>
      </c>
      <c r="HQ55" s="26"/>
      <c r="HR55" s="26"/>
      <c r="HS55" s="26"/>
    </row>
    <row r="56" spans="1:227" s="5" customFormat="1" ht="31.5" x14ac:dyDescent="0.25">
      <c r="A56" s="27"/>
      <c r="B56" s="67" t="s">
        <v>73</v>
      </c>
      <c r="C56" s="51" t="s">
        <v>77</v>
      </c>
      <c r="D56" s="57">
        <v>50489.9</v>
      </c>
      <c r="E56" s="52"/>
      <c r="F56" s="32">
        <v>-1E-3</v>
      </c>
      <c r="G56" s="30">
        <f>D56+F56</f>
        <v>50489.899000000005</v>
      </c>
      <c r="H56" s="33"/>
      <c r="I56" s="30">
        <f t="shared" si="1"/>
        <v>50489.899000000005</v>
      </c>
    </row>
    <row r="57" spans="1:227" ht="47.25" hidden="1" x14ac:dyDescent="0.25">
      <c r="A57" s="27"/>
      <c r="B57" s="68" t="s">
        <v>27</v>
      </c>
      <c r="C57" s="51" t="s">
        <v>28</v>
      </c>
      <c r="D57" s="30"/>
      <c r="E57" s="31"/>
      <c r="F57" s="32"/>
      <c r="G57" s="30">
        <f>D57+F57</f>
        <v>0</v>
      </c>
      <c r="H57" s="33"/>
      <c r="I57" s="30">
        <f t="shared" si="1"/>
        <v>0</v>
      </c>
      <c r="HQ57" s="26"/>
      <c r="HR57" s="26"/>
      <c r="HS57" s="26"/>
    </row>
    <row r="58" spans="1:227" ht="19.5" x14ac:dyDescent="0.25">
      <c r="A58" s="27"/>
      <c r="B58" s="68" t="s">
        <v>29</v>
      </c>
      <c r="C58" s="51" t="s">
        <v>30</v>
      </c>
      <c r="D58" s="30">
        <v>26582.400000000001</v>
      </c>
      <c r="E58" s="52"/>
      <c r="F58" s="32">
        <v>-2.5000000000000001E-2</v>
      </c>
      <c r="G58" s="30">
        <f>D58+F58</f>
        <v>26582.375</v>
      </c>
      <c r="H58" s="33"/>
      <c r="I58" s="30">
        <f t="shared" si="1"/>
        <v>26582.375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26"/>
      <c r="HR58" s="26"/>
      <c r="HS58" s="26"/>
    </row>
    <row r="59" spans="1:227" ht="47.25" x14ac:dyDescent="0.25">
      <c r="A59" s="27"/>
      <c r="B59" s="50" t="s">
        <v>15</v>
      </c>
      <c r="C59" s="51" t="s">
        <v>28</v>
      </c>
      <c r="D59" s="30">
        <v>38.799999999999997</v>
      </c>
      <c r="E59" s="52"/>
      <c r="F59" s="32">
        <v>58.2</v>
      </c>
      <c r="G59" s="30">
        <f>D59+F59</f>
        <v>97</v>
      </c>
      <c r="H59" s="33"/>
      <c r="I59" s="30">
        <f t="shared" si="1"/>
        <v>97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26"/>
      <c r="HR59" s="26"/>
      <c r="HS59" s="26"/>
    </row>
    <row r="60" spans="1:227" ht="47.25" x14ac:dyDescent="0.25">
      <c r="A60" s="27"/>
      <c r="B60" s="50" t="s">
        <v>15</v>
      </c>
      <c r="C60" s="51" t="s">
        <v>66</v>
      </c>
      <c r="D60" s="30">
        <v>10561.8</v>
      </c>
      <c r="E60" s="52"/>
      <c r="F60" s="32">
        <v>-10561.8</v>
      </c>
      <c r="G60" s="30">
        <f>D60+F60</f>
        <v>0</v>
      </c>
      <c r="H60" s="33"/>
      <c r="I60" s="30">
        <f t="shared" si="1"/>
        <v>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26"/>
      <c r="HR60" s="26"/>
      <c r="HS60" s="26"/>
    </row>
    <row r="61" spans="1:227" ht="31.5" x14ac:dyDescent="0.25">
      <c r="A61" s="27"/>
      <c r="B61" s="50" t="s">
        <v>15</v>
      </c>
      <c r="C61" s="51" t="s">
        <v>131</v>
      </c>
      <c r="D61" s="30"/>
      <c r="E61" s="52"/>
      <c r="F61" s="32"/>
      <c r="G61" s="30"/>
      <c r="H61" s="33">
        <v>5264.4369999999999</v>
      </c>
      <c r="I61" s="30">
        <f t="shared" si="1"/>
        <v>5264.4369999999999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26"/>
      <c r="HR61" s="26"/>
      <c r="HS61" s="26"/>
    </row>
    <row r="62" spans="1:227" ht="19.5" x14ac:dyDescent="0.25">
      <c r="A62" s="27">
        <v>923</v>
      </c>
      <c r="B62" s="34" t="s">
        <v>14</v>
      </c>
      <c r="C62" s="51"/>
      <c r="D62" s="22">
        <f>D63</f>
        <v>223885</v>
      </c>
      <c r="E62" s="52"/>
      <c r="F62" s="24">
        <f>F63</f>
        <v>0</v>
      </c>
      <c r="G62" s="22">
        <f>G63</f>
        <v>223885</v>
      </c>
      <c r="H62" s="25">
        <f>H63</f>
        <v>26725.8</v>
      </c>
      <c r="I62" s="22">
        <f>I63</f>
        <v>250610.8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26"/>
      <c r="HR62" s="26"/>
      <c r="HS62" s="26"/>
    </row>
    <row r="63" spans="1:227" ht="31.5" x14ac:dyDescent="0.25">
      <c r="A63" s="27"/>
      <c r="B63" s="50" t="s">
        <v>15</v>
      </c>
      <c r="C63" s="51" t="s">
        <v>31</v>
      </c>
      <c r="D63" s="30">
        <v>223885</v>
      </c>
      <c r="E63" s="52"/>
      <c r="F63" s="32"/>
      <c r="G63" s="30">
        <f>D63+F63</f>
        <v>223885</v>
      </c>
      <c r="H63" s="33">
        <v>26725.8</v>
      </c>
      <c r="I63" s="30">
        <f t="shared" si="1"/>
        <v>250610.8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26"/>
      <c r="HR63" s="26"/>
      <c r="HS63" s="26"/>
    </row>
    <row r="64" spans="1:227" ht="20.25" x14ac:dyDescent="0.25">
      <c r="A64" s="41">
        <v>924</v>
      </c>
      <c r="B64" s="34" t="s">
        <v>14</v>
      </c>
      <c r="C64" s="35"/>
      <c r="D64" s="43">
        <f>D66+D67</f>
        <v>21806.899999999998</v>
      </c>
      <c r="E64" s="52"/>
      <c r="F64" s="37">
        <f>F66+F67+F65</f>
        <v>73.282529999999994</v>
      </c>
      <c r="G64" s="43">
        <f>G66+G67+G65</f>
        <v>21880.182529999998</v>
      </c>
      <c r="H64" s="38">
        <f>H66+H67+H65</f>
        <v>1640.29</v>
      </c>
      <c r="I64" s="43">
        <f>I66+I67+I65</f>
        <v>23520.472529999999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26"/>
      <c r="HR64" s="26"/>
      <c r="HS64" s="26"/>
    </row>
    <row r="65" spans="1:230" ht="20.25" x14ac:dyDescent="0.25">
      <c r="A65" s="41"/>
      <c r="B65" s="69" t="s">
        <v>125</v>
      </c>
      <c r="C65" s="47" t="s">
        <v>124</v>
      </c>
      <c r="D65" s="43"/>
      <c r="E65" s="52"/>
      <c r="F65" s="32">
        <v>73.282529999999994</v>
      </c>
      <c r="G65" s="30">
        <f>D65+F65</f>
        <v>73.282529999999994</v>
      </c>
      <c r="H65" s="33"/>
      <c r="I65" s="30">
        <f t="shared" si="1"/>
        <v>73.282529999999994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26"/>
      <c r="HR65" s="26"/>
      <c r="HS65" s="26"/>
    </row>
    <row r="66" spans="1:230" ht="19.5" x14ac:dyDescent="0.25">
      <c r="A66" s="27"/>
      <c r="B66" s="68" t="s">
        <v>15</v>
      </c>
      <c r="C66" s="51" t="s">
        <v>32</v>
      </c>
      <c r="D66" s="30">
        <v>1381.1</v>
      </c>
      <c r="E66" s="52"/>
      <c r="F66" s="32"/>
      <c r="G66" s="30">
        <f>D66+F66</f>
        <v>1381.1</v>
      </c>
      <c r="H66" s="33">
        <v>227.1</v>
      </c>
      <c r="I66" s="30">
        <f t="shared" si="1"/>
        <v>1608.1999999999998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26"/>
      <c r="HR66" s="26"/>
      <c r="HS66" s="26"/>
    </row>
    <row r="67" spans="1:230" ht="22.5" customHeight="1" x14ac:dyDescent="0.25">
      <c r="A67" s="27"/>
      <c r="B67" s="68" t="s">
        <v>15</v>
      </c>
      <c r="C67" s="51" t="s">
        <v>118</v>
      </c>
      <c r="D67" s="30">
        <v>20425.8</v>
      </c>
      <c r="E67" s="52"/>
      <c r="F67" s="32"/>
      <c r="G67" s="30">
        <f>D67+F67</f>
        <v>20425.8</v>
      </c>
      <c r="H67" s="33">
        <v>1413.19</v>
      </c>
      <c r="I67" s="30">
        <f t="shared" si="1"/>
        <v>21838.989999999998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26"/>
      <c r="HR67" s="26"/>
      <c r="HS67" s="26"/>
    </row>
    <row r="68" spans="1:230" ht="20.25" x14ac:dyDescent="0.25">
      <c r="A68" s="27"/>
      <c r="B68" s="34" t="s">
        <v>33</v>
      </c>
      <c r="C68" s="35" t="s">
        <v>34</v>
      </c>
      <c r="D68" s="43">
        <f>SUM(D99,D95,D85,D69,D83,D97)</f>
        <v>660511.49999999977</v>
      </c>
      <c r="E68" s="52"/>
      <c r="F68" s="37">
        <f>SUM(F99,F95,F85,F69,F83,F97)</f>
        <v>-711.99309000000005</v>
      </c>
      <c r="G68" s="43">
        <f>SUM(G99,G95,G85,G69,G83,G97)</f>
        <v>659799.50690999988</v>
      </c>
      <c r="H68" s="38">
        <f>SUM(H99,H95,H85,H69,H83,H97)</f>
        <v>14630.561089999999</v>
      </c>
      <c r="I68" s="43">
        <f>SUM(I99,I95,I85,I69,I83,I97)</f>
        <v>674430.06800000009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26"/>
      <c r="HR68" s="26"/>
      <c r="HS68" s="26"/>
    </row>
    <row r="69" spans="1:230" ht="20.25" x14ac:dyDescent="0.25">
      <c r="A69" s="41">
        <v>912</v>
      </c>
      <c r="B69" s="34" t="s">
        <v>14</v>
      </c>
      <c r="C69" s="35"/>
      <c r="D69" s="43">
        <f>SUM(D70:D82)</f>
        <v>11087.7</v>
      </c>
      <c r="E69" s="52"/>
      <c r="F69" s="37">
        <f>SUM(F70:F82)</f>
        <v>-1.8090000000000002E-2</v>
      </c>
      <c r="G69" s="43">
        <f>SUM(G70:G82)</f>
        <v>11087.681909999999</v>
      </c>
      <c r="H69" s="38">
        <f>SUM(H70:H82)</f>
        <v>-2.1389100000000001</v>
      </c>
      <c r="I69" s="43">
        <f>SUM(I70:I82)</f>
        <v>11085.542999999998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26"/>
      <c r="HR69" s="26"/>
      <c r="HS69" s="26"/>
    </row>
    <row r="70" spans="1:230" ht="31.5" x14ac:dyDescent="0.25">
      <c r="A70" s="27"/>
      <c r="B70" s="70" t="s">
        <v>35</v>
      </c>
      <c r="C70" s="51" t="s">
        <v>37</v>
      </c>
      <c r="D70" s="71">
        <v>1610.4</v>
      </c>
      <c r="E70" s="52"/>
      <c r="F70" s="72"/>
      <c r="G70" s="30">
        <f t="shared" ref="G70:G82" si="4">D70+F70</f>
        <v>1610.4</v>
      </c>
      <c r="H70" s="73"/>
      <c r="I70" s="30">
        <f t="shared" ref="I70:I100" si="5">H70+G70</f>
        <v>1610.4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26"/>
      <c r="HR70" s="26"/>
      <c r="HS70" s="26"/>
    </row>
    <row r="71" spans="1:230" s="44" customFormat="1" ht="30" customHeight="1" x14ac:dyDescent="0.25">
      <c r="A71" s="27"/>
      <c r="B71" s="50" t="s">
        <v>35</v>
      </c>
      <c r="C71" s="51" t="s">
        <v>36</v>
      </c>
      <c r="D71" s="71">
        <v>627.70000000000005</v>
      </c>
      <c r="E71" s="23"/>
      <c r="F71" s="72"/>
      <c r="G71" s="30">
        <f t="shared" si="4"/>
        <v>627.70000000000005</v>
      </c>
      <c r="H71" s="73"/>
      <c r="I71" s="30">
        <f t="shared" si="5"/>
        <v>627.70000000000005</v>
      </c>
      <c r="HQ71" s="45"/>
      <c r="HR71" s="45"/>
      <c r="HS71" s="45"/>
    </row>
    <row r="72" spans="1:230" ht="31.5" x14ac:dyDescent="0.25">
      <c r="A72" s="27"/>
      <c r="B72" s="68" t="s">
        <v>35</v>
      </c>
      <c r="C72" s="51" t="s">
        <v>38</v>
      </c>
      <c r="D72" s="71">
        <v>1970.3</v>
      </c>
      <c r="E72" s="31"/>
      <c r="F72" s="72"/>
      <c r="G72" s="30">
        <f t="shared" si="4"/>
        <v>1970.3</v>
      </c>
      <c r="H72" s="73"/>
      <c r="I72" s="30">
        <f t="shared" si="5"/>
        <v>1970.3</v>
      </c>
    </row>
    <row r="73" spans="1:230" ht="31.5" x14ac:dyDescent="0.25">
      <c r="A73" s="27"/>
      <c r="B73" s="68" t="s">
        <v>35</v>
      </c>
      <c r="C73" s="51" t="s">
        <v>39</v>
      </c>
      <c r="D73" s="71">
        <v>233.2</v>
      </c>
      <c r="E73" s="31"/>
      <c r="F73" s="72"/>
      <c r="G73" s="30">
        <f t="shared" si="4"/>
        <v>233.2</v>
      </c>
      <c r="H73" s="73"/>
      <c r="I73" s="30">
        <f t="shared" si="5"/>
        <v>233.2</v>
      </c>
      <c r="HR73" s="26"/>
      <c r="HS73" s="26"/>
    </row>
    <row r="74" spans="1:230" ht="30.75" customHeight="1" x14ac:dyDescent="0.25">
      <c r="A74" s="27"/>
      <c r="B74" s="68" t="s">
        <v>35</v>
      </c>
      <c r="C74" s="51" t="s">
        <v>40</v>
      </c>
      <c r="D74" s="71">
        <v>3283.8</v>
      </c>
      <c r="E74" s="31"/>
      <c r="F74" s="72"/>
      <c r="G74" s="30">
        <f t="shared" si="4"/>
        <v>3283.8</v>
      </c>
      <c r="H74" s="73"/>
      <c r="I74" s="30">
        <f t="shared" si="5"/>
        <v>3283.8</v>
      </c>
      <c r="HQ74" s="26"/>
      <c r="HR74" s="26"/>
      <c r="HS74" s="26"/>
    </row>
    <row r="75" spans="1:230" ht="20.25" customHeight="1" x14ac:dyDescent="0.25">
      <c r="A75" s="27"/>
      <c r="B75" s="68" t="s">
        <v>35</v>
      </c>
      <c r="C75" s="51" t="s">
        <v>41</v>
      </c>
      <c r="D75" s="71">
        <v>930.2</v>
      </c>
      <c r="E75" s="31"/>
      <c r="F75" s="72"/>
      <c r="G75" s="30">
        <f t="shared" si="4"/>
        <v>930.2</v>
      </c>
      <c r="H75" s="73"/>
      <c r="I75" s="30">
        <f t="shared" si="5"/>
        <v>930.2</v>
      </c>
      <c r="HQ75" s="26"/>
      <c r="HR75" s="26"/>
      <c r="HS75" s="26"/>
    </row>
    <row r="76" spans="1:230" s="44" customFormat="1" ht="30" customHeight="1" x14ac:dyDescent="0.25">
      <c r="A76" s="27"/>
      <c r="B76" s="68" t="s">
        <v>35</v>
      </c>
      <c r="C76" s="51" t="s">
        <v>119</v>
      </c>
      <c r="D76" s="71">
        <v>3.5</v>
      </c>
      <c r="E76" s="23"/>
      <c r="F76" s="72">
        <v>-0.01</v>
      </c>
      <c r="G76" s="30">
        <f t="shared" si="4"/>
        <v>3.49</v>
      </c>
      <c r="H76" s="73"/>
      <c r="I76" s="30">
        <f t="shared" si="5"/>
        <v>3.49</v>
      </c>
      <c r="HQ76" s="45"/>
      <c r="HR76" s="45"/>
      <c r="HS76" s="45"/>
    </row>
    <row r="77" spans="1:230" ht="33" customHeight="1" x14ac:dyDescent="0.25">
      <c r="A77" s="27"/>
      <c r="B77" s="68" t="s">
        <v>35</v>
      </c>
      <c r="C77" s="51" t="s">
        <v>42</v>
      </c>
      <c r="D77" s="71">
        <v>1513.2</v>
      </c>
      <c r="E77" s="52"/>
      <c r="F77" s="72">
        <v>-6.0000000000000001E-3</v>
      </c>
      <c r="G77" s="30">
        <f t="shared" si="4"/>
        <v>1513.194</v>
      </c>
      <c r="H77" s="73">
        <v>-2.1070000000000002</v>
      </c>
      <c r="I77" s="30">
        <f t="shared" si="5"/>
        <v>1511.087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26"/>
      <c r="HV77" s="26"/>
    </row>
    <row r="78" spans="1:230" ht="31.5" x14ac:dyDescent="0.25">
      <c r="A78" s="27"/>
      <c r="B78" s="68" t="s">
        <v>35</v>
      </c>
      <c r="C78" s="51" t="s">
        <v>43</v>
      </c>
      <c r="D78" s="71">
        <v>22.7</v>
      </c>
      <c r="E78" s="52"/>
      <c r="F78" s="72">
        <v>-2.0899999999999998E-3</v>
      </c>
      <c r="G78" s="30">
        <f t="shared" si="4"/>
        <v>22.69791</v>
      </c>
      <c r="H78" s="73">
        <v>-3.1910000000000001E-2</v>
      </c>
      <c r="I78" s="30">
        <f t="shared" si="5"/>
        <v>22.666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26"/>
      <c r="HV78" s="26"/>
    </row>
    <row r="79" spans="1:230" ht="47.25" x14ac:dyDescent="0.25">
      <c r="A79" s="27"/>
      <c r="B79" s="68" t="s">
        <v>35</v>
      </c>
      <c r="C79" s="51" t="s">
        <v>44</v>
      </c>
      <c r="D79" s="71">
        <v>4.5</v>
      </c>
      <c r="E79" s="31"/>
      <c r="F79" s="72"/>
      <c r="G79" s="30">
        <f t="shared" si="4"/>
        <v>4.5</v>
      </c>
      <c r="H79" s="73"/>
      <c r="I79" s="30">
        <f t="shared" si="5"/>
        <v>4.5</v>
      </c>
    </row>
    <row r="80" spans="1:230" ht="36.75" customHeight="1" x14ac:dyDescent="0.25">
      <c r="A80" s="27"/>
      <c r="B80" s="68" t="s">
        <v>35</v>
      </c>
      <c r="C80" s="74" t="s">
        <v>68</v>
      </c>
      <c r="D80" s="71">
        <v>762</v>
      </c>
      <c r="E80" s="31"/>
      <c r="F80" s="72"/>
      <c r="G80" s="30">
        <f t="shared" si="4"/>
        <v>762</v>
      </c>
      <c r="H80" s="73"/>
      <c r="I80" s="30">
        <f t="shared" si="5"/>
        <v>762</v>
      </c>
    </row>
    <row r="81" spans="1:230" ht="36.75" customHeight="1" x14ac:dyDescent="0.25">
      <c r="A81" s="75"/>
      <c r="B81" s="68" t="s">
        <v>35</v>
      </c>
      <c r="C81" s="74" t="s">
        <v>67</v>
      </c>
      <c r="D81" s="71">
        <v>114.3</v>
      </c>
      <c r="E81" s="31"/>
      <c r="F81" s="72"/>
      <c r="G81" s="30">
        <f t="shared" si="4"/>
        <v>114.3</v>
      </c>
      <c r="H81" s="73"/>
      <c r="I81" s="30">
        <f t="shared" si="5"/>
        <v>114.3</v>
      </c>
    </row>
    <row r="82" spans="1:230" ht="30.75" customHeight="1" x14ac:dyDescent="0.25">
      <c r="A82" s="75"/>
      <c r="B82" s="68" t="s">
        <v>45</v>
      </c>
      <c r="C82" s="51" t="s">
        <v>87</v>
      </c>
      <c r="D82" s="71">
        <v>11.9</v>
      </c>
      <c r="E82" s="31"/>
      <c r="F82" s="72"/>
      <c r="G82" s="30">
        <f t="shared" si="4"/>
        <v>11.9</v>
      </c>
      <c r="H82" s="73"/>
      <c r="I82" s="30">
        <f t="shared" si="5"/>
        <v>11.9</v>
      </c>
    </row>
    <row r="83" spans="1:230" ht="20.25" x14ac:dyDescent="0.25">
      <c r="A83" s="41">
        <v>914</v>
      </c>
      <c r="B83" s="34"/>
      <c r="C83" s="35"/>
      <c r="D83" s="43">
        <f>SUM(D84)</f>
        <v>1800</v>
      </c>
      <c r="E83" s="31"/>
      <c r="F83" s="37">
        <f>SUM(F84)</f>
        <v>0</v>
      </c>
      <c r="G83" s="43">
        <f>SUM(G84)</f>
        <v>1800</v>
      </c>
      <c r="H83" s="38">
        <f>SUM(H84)</f>
        <v>0</v>
      </c>
      <c r="I83" s="43">
        <f>SUM(I84)</f>
        <v>1800</v>
      </c>
    </row>
    <row r="84" spans="1:230" ht="128.25" customHeight="1" x14ac:dyDescent="0.25">
      <c r="A84" s="27"/>
      <c r="B84" s="68" t="s">
        <v>35</v>
      </c>
      <c r="C84" s="51" t="s">
        <v>86</v>
      </c>
      <c r="D84" s="30">
        <v>1800</v>
      </c>
      <c r="E84" s="31"/>
      <c r="F84" s="32"/>
      <c r="G84" s="30">
        <f>D84+F84</f>
        <v>1800</v>
      </c>
      <c r="H84" s="33"/>
      <c r="I84" s="30">
        <f t="shared" si="5"/>
        <v>1800</v>
      </c>
    </row>
    <row r="85" spans="1:230" ht="20.25" x14ac:dyDescent="0.25">
      <c r="A85" s="41">
        <v>915</v>
      </c>
      <c r="B85" s="34" t="s">
        <v>14</v>
      </c>
      <c r="C85" s="35"/>
      <c r="D85" s="43">
        <f>SUM(D86:D94)</f>
        <v>645916.69999999984</v>
      </c>
      <c r="E85" s="31"/>
      <c r="F85" s="37">
        <f>SUM(F86:F94)</f>
        <v>-712</v>
      </c>
      <c r="G85" s="43">
        <f>SUM(G86:G94)</f>
        <v>645204.69999999984</v>
      </c>
      <c r="H85" s="38">
        <f>SUM(H86:H94)</f>
        <v>14632.699999999999</v>
      </c>
      <c r="I85" s="43">
        <f>SUM(I86:I94)</f>
        <v>659837.40000000014</v>
      </c>
    </row>
    <row r="86" spans="1:230" ht="45.75" customHeight="1" x14ac:dyDescent="0.25">
      <c r="A86" s="27"/>
      <c r="B86" s="68" t="s">
        <v>46</v>
      </c>
      <c r="C86" s="51" t="s">
        <v>47</v>
      </c>
      <c r="D86" s="30">
        <v>7882.5</v>
      </c>
      <c r="E86" s="31"/>
      <c r="F86" s="32">
        <v>-712</v>
      </c>
      <c r="G86" s="30">
        <f>D86+F86</f>
        <v>7170.5</v>
      </c>
      <c r="H86" s="33"/>
      <c r="I86" s="30">
        <f t="shared" si="5"/>
        <v>7170.5</v>
      </c>
    </row>
    <row r="87" spans="1:230" ht="45" customHeight="1" x14ac:dyDescent="0.25">
      <c r="A87" s="76"/>
      <c r="B87" s="68" t="s">
        <v>35</v>
      </c>
      <c r="C87" s="51" t="s">
        <v>48</v>
      </c>
      <c r="D87" s="30">
        <v>449969.4</v>
      </c>
      <c r="E87" s="31"/>
      <c r="F87" s="32"/>
      <c r="G87" s="30">
        <f t="shared" ref="G87:G94" si="6">D87+F87</f>
        <v>449969.4</v>
      </c>
      <c r="H87" s="33">
        <v>-485.1</v>
      </c>
      <c r="I87" s="30">
        <f t="shared" si="5"/>
        <v>449484.30000000005</v>
      </c>
    </row>
    <row r="88" spans="1:230" s="5" customFormat="1" ht="31.5" x14ac:dyDescent="0.25">
      <c r="A88" s="27"/>
      <c r="B88" s="68" t="s">
        <v>35</v>
      </c>
      <c r="C88" s="51" t="s">
        <v>49</v>
      </c>
      <c r="D88" s="30">
        <v>167934.1</v>
      </c>
      <c r="E88" s="52"/>
      <c r="F88" s="32"/>
      <c r="G88" s="30">
        <f t="shared" si="6"/>
        <v>167934.1</v>
      </c>
      <c r="H88" s="33">
        <v>14339.8</v>
      </c>
      <c r="I88" s="30">
        <f t="shared" si="5"/>
        <v>182273.9</v>
      </c>
    </row>
    <row r="89" spans="1:230" s="5" customFormat="1" ht="47.25" x14ac:dyDescent="0.25">
      <c r="A89" s="27"/>
      <c r="B89" s="68" t="s">
        <v>35</v>
      </c>
      <c r="C89" s="51" t="s">
        <v>50</v>
      </c>
      <c r="D89" s="30">
        <v>118.2</v>
      </c>
      <c r="E89" s="52"/>
      <c r="F89" s="32"/>
      <c r="G89" s="30">
        <f t="shared" si="6"/>
        <v>118.2</v>
      </c>
      <c r="H89" s="33"/>
      <c r="I89" s="30">
        <f t="shared" si="5"/>
        <v>118.2</v>
      </c>
    </row>
    <row r="90" spans="1:230" s="44" customFormat="1" ht="111" customHeight="1" x14ac:dyDescent="0.25">
      <c r="A90" s="27"/>
      <c r="B90" s="68" t="s">
        <v>35</v>
      </c>
      <c r="C90" s="51" t="s">
        <v>86</v>
      </c>
      <c r="D90" s="30">
        <v>8900</v>
      </c>
      <c r="E90" s="23"/>
      <c r="F90" s="32"/>
      <c r="G90" s="30">
        <f t="shared" si="6"/>
        <v>8900</v>
      </c>
      <c r="H90" s="33"/>
      <c r="I90" s="30">
        <f t="shared" si="5"/>
        <v>8900</v>
      </c>
      <c r="HQ90" s="45"/>
      <c r="HR90" s="45"/>
      <c r="HS90" s="45"/>
    </row>
    <row r="91" spans="1:230" ht="39.75" customHeight="1" x14ac:dyDescent="0.25">
      <c r="A91" s="27"/>
      <c r="B91" s="68" t="s">
        <v>35</v>
      </c>
      <c r="C91" s="51" t="s">
        <v>51</v>
      </c>
      <c r="D91" s="30">
        <v>76.2</v>
      </c>
      <c r="E91" s="31"/>
      <c r="F91" s="32"/>
      <c r="G91" s="30">
        <f t="shared" si="6"/>
        <v>76.2</v>
      </c>
      <c r="H91" s="33">
        <v>2.1</v>
      </c>
      <c r="I91" s="30">
        <f t="shared" si="5"/>
        <v>78.3</v>
      </c>
    </row>
    <row r="92" spans="1:230" s="44" customFormat="1" ht="30" customHeight="1" x14ac:dyDescent="0.25">
      <c r="A92" s="76"/>
      <c r="B92" s="68" t="s">
        <v>35</v>
      </c>
      <c r="C92" s="51" t="s">
        <v>52</v>
      </c>
      <c r="D92" s="30">
        <v>5869.7</v>
      </c>
      <c r="E92" s="23"/>
      <c r="F92" s="32"/>
      <c r="G92" s="30">
        <f t="shared" si="6"/>
        <v>5869.7</v>
      </c>
      <c r="H92" s="33">
        <v>626.70000000000005</v>
      </c>
      <c r="I92" s="30">
        <f t="shared" si="5"/>
        <v>6496.4</v>
      </c>
      <c r="HQ92" s="45"/>
      <c r="HR92" s="45"/>
      <c r="HS92" s="45"/>
    </row>
    <row r="93" spans="1:230" ht="43.5" customHeight="1" x14ac:dyDescent="0.25">
      <c r="A93" s="76"/>
      <c r="B93" s="68" t="s">
        <v>35</v>
      </c>
      <c r="C93" s="51" t="s">
        <v>53</v>
      </c>
      <c r="D93" s="30">
        <v>88</v>
      </c>
      <c r="E93" s="52"/>
      <c r="F93" s="32"/>
      <c r="G93" s="30">
        <f t="shared" si="6"/>
        <v>88</v>
      </c>
      <c r="H93" s="33">
        <v>9.4</v>
      </c>
      <c r="I93" s="30">
        <f t="shared" si="5"/>
        <v>97.4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26"/>
      <c r="HV93" s="26"/>
    </row>
    <row r="94" spans="1:230" ht="63" x14ac:dyDescent="0.25">
      <c r="A94" s="76"/>
      <c r="B94" s="68" t="s">
        <v>35</v>
      </c>
      <c r="C94" s="51" t="s">
        <v>85</v>
      </c>
      <c r="D94" s="30">
        <v>5078.6000000000004</v>
      </c>
      <c r="E94" s="31"/>
      <c r="F94" s="32"/>
      <c r="G94" s="30">
        <f t="shared" si="6"/>
        <v>5078.6000000000004</v>
      </c>
      <c r="H94" s="33">
        <v>139.80000000000001</v>
      </c>
      <c r="I94" s="30">
        <f t="shared" si="5"/>
        <v>5218.4000000000005</v>
      </c>
    </row>
    <row r="95" spans="1:230" ht="18.75" customHeight="1" x14ac:dyDescent="0.25">
      <c r="A95" s="41">
        <v>919</v>
      </c>
      <c r="B95" s="34" t="s">
        <v>14</v>
      </c>
      <c r="C95" s="35"/>
      <c r="D95" s="43">
        <f>SUM(D96)</f>
        <v>792.3</v>
      </c>
      <c r="E95" s="31"/>
      <c r="F95" s="37">
        <f>SUM(F96)</f>
        <v>0</v>
      </c>
      <c r="G95" s="43">
        <f>SUM(G96)</f>
        <v>792.3</v>
      </c>
      <c r="H95" s="38">
        <f>SUM(H96)</f>
        <v>0</v>
      </c>
      <c r="I95" s="43">
        <f>SUM(I96)</f>
        <v>792.3</v>
      </c>
    </row>
    <row r="96" spans="1:230" ht="31.5" x14ac:dyDescent="0.25">
      <c r="A96" s="27"/>
      <c r="B96" s="68" t="s">
        <v>35</v>
      </c>
      <c r="C96" s="51" t="s">
        <v>54</v>
      </c>
      <c r="D96" s="30">
        <v>792.3</v>
      </c>
      <c r="E96" s="31"/>
      <c r="F96" s="32"/>
      <c r="G96" s="30">
        <f>D96+F96</f>
        <v>792.3</v>
      </c>
      <c r="H96" s="33"/>
      <c r="I96" s="30">
        <f t="shared" si="5"/>
        <v>792.3</v>
      </c>
    </row>
    <row r="97" spans="1:227" ht="63" customHeight="1" x14ac:dyDescent="0.25">
      <c r="A97" s="41">
        <v>923</v>
      </c>
      <c r="B97" s="34" t="s">
        <v>14</v>
      </c>
      <c r="C97" s="35"/>
      <c r="D97" s="43">
        <f>SUM(D98)</f>
        <v>151.5</v>
      </c>
      <c r="E97" s="31"/>
      <c r="F97" s="37">
        <f>SUM(F98)</f>
        <v>0</v>
      </c>
      <c r="G97" s="43">
        <f>SUM(G98)</f>
        <v>151.5</v>
      </c>
      <c r="H97" s="38">
        <f>SUM(H98)</f>
        <v>0</v>
      </c>
      <c r="I97" s="43">
        <f>SUM(I98)</f>
        <v>151.5</v>
      </c>
    </row>
    <row r="98" spans="1:227" ht="19.5" x14ac:dyDescent="0.25">
      <c r="A98" s="27"/>
      <c r="B98" s="68" t="s">
        <v>35</v>
      </c>
      <c r="C98" s="51" t="s">
        <v>55</v>
      </c>
      <c r="D98" s="30">
        <v>151.5</v>
      </c>
      <c r="E98" s="31"/>
      <c r="F98" s="32"/>
      <c r="G98" s="30">
        <f>D98+F98</f>
        <v>151.5</v>
      </c>
      <c r="H98" s="33"/>
      <c r="I98" s="30">
        <f t="shared" si="5"/>
        <v>151.5</v>
      </c>
    </row>
    <row r="99" spans="1:227" ht="20.25" x14ac:dyDescent="0.25">
      <c r="A99" s="41">
        <v>924</v>
      </c>
      <c r="B99" s="77" t="s">
        <v>14</v>
      </c>
      <c r="C99" s="78"/>
      <c r="D99" s="43">
        <f>SUM(D100)</f>
        <v>763.3</v>
      </c>
      <c r="E99" s="31"/>
      <c r="F99" s="37">
        <f>SUM(F100)</f>
        <v>2.5000000000000001E-2</v>
      </c>
      <c r="G99" s="43">
        <f>SUM(G100)</f>
        <v>763.32499999999993</v>
      </c>
      <c r="H99" s="38">
        <f>SUM(H100)</f>
        <v>0</v>
      </c>
      <c r="I99" s="43">
        <f>SUM(I100)</f>
        <v>763.32499999999993</v>
      </c>
    </row>
    <row r="100" spans="1:227" ht="128.25" customHeight="1" x14ac:dyDescent="0.25">
      <c r="A100" s="27"/>
      <c r="B100" s="68" t="s">
        <v>35</v>
      </c>
      <c r="C100" s="47" t="s">
        <v>86</v>
      </c>
      <c r="D100" s="30">
        <v>763.3</v>
      </c>
      <c r="E100" s="31"/>
      <c r="F100" s="32">
        <v>2.5000000000000001E-2</v>
      </c>
      <c r="G100" s="30">
        <f>D100+F100</f>
        <v>763.32499999999993</v>
      </c>
      <c r="H100" s="33"/>
      <c r="I100" s="30">
        <f t="shared" si="5"/>
        <v>763.32499999999993</v>
      </c>
    </row>
    <row r="101" spans="1:227" ht="20.25" x14ac:dyDescent="0.25">
      <c r="A101" s="27"/>
      <c r="B101" s="34" t="s">
        <v>56</v>
      </c>
      <c r="C101" s="35" t="s">
        <v>57</v>
      </c>
      <c r="D101" s="43">
        <f>D102+D105+D111</f>
        <v>95931.400000000009</v>
      </c>
      <c r="E101" s="31"/>
      <c r="F101" s="37">
        <f>F102+F105+F111</f>
        <v>5510</v>
      </c>
      <c r="G101" s="43">
        <f>G102+G105+G111</f>
        <v>101441.40000000001</v>
      </c>
      <c r="H101" s="38">
        <f>H102+H105+H111</f>
        <v>0</v>
      </c>
      <c r="I101" s="43">
        <f>I102+I105+I111</f>
        <v>101441.40000000001</v>
      </c>
    </row>
    <row r="102" spans="1:227" s="44" customFormat="1" ht="30" customHeight="1" x14ac:dyDescent="0.25">
      <c r="A102" s="41">
        <v>912</v>
      </c>
      <c r="B102" s="34" t="s">
        <v>14</v>
      </c>
      <c r="C102" s="35"/>
      <c r="D102" s="43">
        <f>D103</f>
        <v>989</v>
      </c>
      <c r="E102" s="23"/>
      <c r="F102" s="37">
        <f>F103+F104</f>
        <v>5510</v>
      </c>
      <c r="G102" s="43">
        <f>G103+G104</f>
        <v>6499</v>
      </c>
      <c r="H102" s="38">
        <f>H103+H104</f>
        <v>0</v>
      </c>
      <c r="I102" s="43">
        <f>I103+I104</f>
        <v>6499</v>
      </c>
      <c r="HQ102" s="45"/>
      <c r="HR102" s="45"/>
      <c r="HS102" s="45"/>
    </row>
    <row r="103" spans="1:227" ht="19.5" x14ac:dyDescent="0.25">
      <c r="A103" s="27"/>
      <c r="B103" s="68" t="s">
        <v>58</v>
      </c>
      <c r="C103" s="51" t="s">
        <v>69</v>
      </c>
      <c r="D103" s="71">
        <v>989</v>
      </c>
      <c r="E103" s="31"/>
      <c r="F103" s="72"/>
      <c r="G103" s="30">
        <f>D103+F103</f>
        <v>989</v>
      </c>
      <c r="H103" s="73"/>
      <c r="I103" s="30">
        <f t="shared" ref="I103:I112" si="7">H103+G103</f>
        <v>989</v>
      </c>
    </row>
    <row r="104" spans="1:227" ht="31.5" x14ac:dyDescent="0.25">
      <c r="A104" s="27"/>
      <c r="B104" s="68" t="s">
        <v>58</v>
      </c>
      <c r="C104" s="51" t="s">
        <v>100</v>
      </c>
      <c r="D104" s="71"/>
      <c r="E104" s="31"/>
      <c r="F104" s="72">
        <v>5510</v>
      </c>
      <c r="G104" s="30">
        <f>D104+F104</f>
        <v>5510</v>
      </c>
      <c r="H104" s="73"/>
      <c r="I104" s="30">
        <f t="shared" si="7"/>
        <v>5510</v>
      </c>
    </row>
    <row r="105" spans="1:227" s="44" customFormat="1" ht="30" customHeight="1" x14ac:dyDescent="0.25">
      <c r="A105" s="41">
        <v>915</v>
      </c>
      <c r="B105" s="34" t="s">
        <v>14</v>
      </c>
      <c r="C105" s="35"/>
      <c r="D105" s="43">
        <f>SUM(D106:D110)</f>
        <v>94112.400000000009</v>
      </c>
      <c r="E105" s="23"/>
      <c r="F105" s="37">
        <f>SUM(F106:F110)</f>
        <v>0</v>
      </c>
      <c r="G105" s="43">
        <f>SUM(G106:G110)</f>
        <v>94112.400000000009</v>
      </c>
      <c r="H105" s="38">
        <f>SUM(H106:H110)</f>
        <v>0</v>
      </c>
      <c r="I105" s="43">
        <f>SUM(I106:I110)</f>
        <v>94112.400000000009</v>
      </c>
      <c r="HQ105" s="45"/>
      <c r="HR105" s="45"/>
      <c r="HS105" s="45"/>
    </row>
    <row r="106" spans="1:227" ht="47.25" x14ac:dyDescent="0.25">
      <c r="A106" s="27"/>
      <c r="B106" s="68" t="s">
        <v>59</v>
      </c>
      <c r="C106" s="51" t="s">
        <v>120</v>
      </c>
      <c r="D106" s="30">
        <v>5860.7</v>
      </c>
      <c r="E106" s="31"/>
      <c r="F106" s="32"/>
      <c r="G106" s="30">
        <f>D106+F106</f>
        <v>5860.7</v>
      </c>
      <c r="H106" s="33"/>
      <c r="I106" s="30">
        <f t="shared" si="7"/>
        <v>5860.7</v>
      </c>
    </row>
    <row r="107" spans="1:227" ht="76.5" customHeight="1" x14ac:dyDescent="0.25">
      <c r="A107" s="27"/>
      <c r="B107" s="68" t="s">
        <v>74</v>
      </c>
      <c r="C107" s="51" t="s">
        <v>122</v>
      </c>
      <c r="D107" s="71">
        <v>2333.9</v>
      </c>
      <c r="E107" s="31"/>
      <c r="F107" s="72"/>
      <c r="G107" s="30">
        <f>D107+F107</f>
        <v>2333.9</v>
      </c>
      <c r="H107" s="73"/>
      <c r="I107" s="30">
        <f t="shared" si="7"/>
        <v>2333.9</v>
      </c>
    </row>
    <row r="108" spans="1:227" s="44" customFormat="1" ht="66.75" customHeight="1" x14ac:dyDescent="0.25">
      <c r="A108" s="41"/>
      <c r="B108" s="68" t="s">
        <v>60</v>
      </c>
      <c r="C108" s="51" t="s">
        <v>123</v>
      </c>
      <c r="D108" s="79">
        <v>85307</v>
      </c>
      <c r="E108" s="23"/>
      <c r="F108" s="55"/>
      <c r="G108" s="30">
        <f>D108+F108</f>
        <v>85307</v>
      </c>
      <c r="H108" s="56"/>
      <c r="I108" s="30">
        <f t="shared" si="7"/>
        <v>85307</v>
      </c>
      <c r="HQ108" s="45"/>
      <c r="HR108" s="45"/>
      <c r="HS108" s="45"/>
    </row>
    <row r="109" spans="1:227" ht="45.75" customHeight="1" x14ac:dyDescent="0.25">
      <c r="A109" s="27"/>
      <c r="B109" s="68" t="s">
        <v>58</v>
      </c>
      <c r="C109" s="51" t="s">
        <v>70</v>
      </c>
      <c r="D109" s="71">
        <v>540</v>
      </c>
      <c r="E109" s="31"/>
      <c r="F109" s="72"/>
      <c r="G109" s="30">
        <f>D109+F109</f>
        <v>540</v>
      </c>
      <c r="H109" s="73"/>
      <c r="I109" s="30">
        <f t="shared" si="7"/>
        <v>540</v>
      </c>
    </row>
    <row r="110" spans="1:227" ht="56.25" customHeight="1" x14ac:dyDescent="0.25">
      <c r="A110" s="27"/>
      <c r="B110" s="68" t="s">
        <v>58</v>
      </c>
      <c r="C110" s="51" t="s">
        <v>75</v>
      </c>
      <c r="D110" s="71">
        <v>70.8</v>
      </c>
      <c r="E110" s="31"/>
      <c r="F110" s="72"/>
      <c r="G110" s="30">
        <f>D110+F110</f>
        <v>70.8</v>
      </c>
      <c r="H110" s="73"/>
      <c r="I110" s="30">
        <f t="shared" si="7"/>
        <v>70.8</v>
      </c>
      <c r="HQ110" s="26"/>
      <c r="HR110" s="26"/>
      <c r="HS110" s="26"/>
    </row>
    <row r="111" spans="1:227" s="44" customFormat="1" ht="30" customHeight="1" x14ac:dyDescent="0.25">
      <c r="A111" s="27">
        <v>923</v>
      </c>
      <c r="B111" s="80" t="s">
        <v>14</v>
      </c>
      <c r="C111" s="29"/>
      <c r="D111" s="81">
        <f>D112</f>
        <v>830</v>
      </c>
      <c r="E111" s="23"/>
      <c r="F111" s="82">
        <f>F112</f>
        <v>0</v>
      </c>
      <c r="G111" s="81">
        <f>G112</f>
        <v>830</v>
      </c>
      <c r="H111" s="83">
        <f>H112</f>
        <v>0</v>
      </c>
      <c r="I111" s="81">
        <f>I112</f>
        <v>830</v>
      </c>
      <c r="HQ111" s="45"/>
      <c r="HR111" s="45"/>
      <c r="HS111" s="45"/>
    </row>
    <row r="112" spans="1:227" ht="31.5" x14ac:dyDescent="0.25">
      <c r="A112" s="27"/>
      <c r="B112" s="68" t="s">
        <v>134</v>
      </c>
      <c r="C112" s="51" t="s">
        <v>76</v>
      </c>
      <c r="D112" s="84">
        <v>830</v>
      </c>
      <c r="E112" s="85"/>
      <c r="F112" s="86"/>
      <c r="G112" s="87">
        <f>D112+F112</f>
        <v>830</v>
      </c>
      <c r="H112" s="88"/>
      <c r="I112" s="30">
        <f t="shared" si="7"/>
        <v>830</v>
      </c>
    </row>
    <row r="113" spans="1:9" ht="47.25" x14ac:dyDescent="0.25">
      <c r="B113" s="34" t="s">
        <v>101</v>
      </c>
      <c r="C113" s="35" t="s">
        <v>102</v>
      </c>
      <c r="D113" s="89"/>
      <c r="E113" s="90"/>
      <c r="F113" s="82">
        <f>F114+F116+F118+F120</f>
        <v>437.60744</v>
      </c>
      <c r="G113" s="36">
        <f>G114+G116+G118+G120</f>
        <v>437.60744</v>
      </c>
      <c r="H113" s="83">
        <f>H114+H116+H118+H120</f>
        <v>50</v>
      </c>
      <c r="I113" s="36">
        <f>I114+I116+I118+I120</f>
        <v>487.60744</v>
      </c>
    </row>
    <row r="114" spans="1:9" ht="37.5" customHeight="1" x14ac:dyDescent="0.25">
      <c r="A114" s="41">
        <v>915</v>
      </c>
      <c r="B114" s="34" t="s">
        <v>14</v>
      </c>
      <c r="C114" s="35"/>
      <c r="D114" s="89"/>
      <c r="E114" s="90"/>
      <c r="F114" s="82">
        <f>F115</f>
        <v>3.10304</v>
      </c>
      <c r="G114" s="36">
        <f>SUM(G115)</f>
        <v>3.10304</v>
      </c>
      <c r="H114" s="83">
        <f>H115</f>
        <v>50</v>
      </c>
      <c r="I114" s="36">
        <f>SUM(I115)</f>
        <v>53.10304</v>
      </c>
    </row>
    <row r="115" spans="1:9" ht="19.5" x14ac:dyDescent="0.25">
      <c r="A115" s="27"/>
      <c r="B115" s="68" t="s">
        <v>110</v>
      </c>
      <c r="C115" s="51" t="s">
        <v>109</v>
      </c>
      <c r="D115" s="89"/>
      <c r="E115" s="90"/>
      <c r="F115" s="32">
        <v>3.10304</v>
      </c>
      <c r="G115" s="64">
        <f>E115+F115</f>
        <v>3.10304</v>
      </c>
      <c r="H115" s="33">
        <v>50</v>
      </c>
      <c r="I115" s="30">
        <f t="shared" ref="I115" si="8">H115+G115</f>
        <v>53.10304</v>
      </c>
    </row>
    <row r="116" spans="1:9" ht="20.25" x14ac:dyDescent="0.25">
      <c r="A116" s="41">
        <v>918</v>
      </c>
      <c r="B116" s="34" t="s">
        <v>14</v>
      </c>
      <c r="C116" s="35"/>
      <c r="D116" s="89"/>
      <c r="E116" s="90"/>
      <c r="F116" s="82">
        <f>F117</f>
        <v>434.50439999999998</v>
      </c>
      <c r="G116" s="36">
        <f t="shared" ref="G116:I116" si="9">SUM(G117)</f>
        <v>434.50439999999998</v>
      </c>
      <c r="H116" s="83">
        <f>H117</f>
        <v>0</v>
      </c>
      <c r="I116" s="36">
        <f t="shared" si="9"/>
        <v>434.50439999999998</v>
      </c>
    </row>
    <row r="117" spans="1:9" ht="31.5" x14ac:dyDescent="0.25">
      <c r="A117" s="27"/>
      <c r="B117" s="68" t="s">
        <v>103</v>
      </c>
      <c r="C117" s="51" t="s">
        <v>104</v>
      </c>
      <c r="D117" s="89"/>
      <c r="E117" s="90"/>
      <c r="F117" s="32">
        <v>434.50439999999998</v>
      </c>
      <c r="G117" s="64">
        <f>E117+F117</f>
        <v>434.50439999999998</v>
      </c>
      <c r="H117" s="33"/>
      <c r="I117" s="30">
        <f t="shared" ref="I117" si="10">H117+G117</f>
        <v>434.50439999999998</v>
      </c>
    </row>
    <row r="118" spans="1:9" ht="20.25" x14ac:dyDescent="0.25">
      <c r="A118" s="41">
        <v>919</v>
      </c>
      <c r="B118" s="34" t="s">
        <v>14</v>
      </c>
      <c r="C118" s="35"/>
      <c r="D118" s="89"/>
      <c r="E118" s="90"/>
      <c r="F118" s="82">
        <f>F119</f>
        <v>0</v>
      </c>
      <c r="G118" s="36">
        <f t="shared" ref="G118:I118" si="11">SUM(G119)</f>
        <v>0</v>
      </c>
      <c r="H118" s="83">
        <f>H119</f>
        <v>0</v>
      </c>
      <c r="I118" s="36">
        <f t="shared" si="11"/>
        <v>0</v>
      </c>
    </row>
    <row r="119" spans="1:9" ht="31.5" x14ac:dyDescent="0.25">
      <c r="A119" s="27"/>
      <c r="B119" s="68" t="s">
        <v>103</v>
      </c>
      <c r="C119" s="51" t="s">
        <v>104</v>
      </c>
      <c r="D119" s="89"/>
      <c r="E119" s="90"/>
      <c r="F119" s="91"/>
      <c r="G119" s="64">
        <f>E119+F119</f>
        <v>0</v>
      </c>
      <c r="H119" s="90"/>
      <c r="I119" s="30">
        <f t="shared" ref="I119" si="12">H119+G119</f>
        <v>0</v>
      </c>
    </row>
    <row r="120" spans="1:9" ht="20.25" x14ac:dyDescent="0.25">
      <c r="A120" s="41">
        <v>923</v>
      </c>
      <c r="B120" s="34" t="s">
        <v>14</v>
      </c>
      <c r="C120" s="35"/>
      <c r="D120" s="89"/>
      <c r="E120" s="90"/>
      <c r="F120" s="82">
        <f>F121</f>
        <v>0</v>
      </c>
      <c r="G120" s="36">
        <f t="shared" ref="G120:I120" si="13">SUM(G121)</f>
        <v>0</v>
      </c>
      <c r="H120" s="83">
        <f>H121</f>
        <v>0</v>
      </c>
      <c r="I120" s="36">
        <f t="shared" si="13"/>
        <v>0</v>
      </c>
    </row>
    <row r="121" spans="1:9" ht="31.5" x14ac:dyDescent="0.25">
      <c r="A121" s="27"/>
      <c r="B121" s="68" t="s">
        <v>103</v>
      </c>
      <c r="C121" s="51" t="s">
        <v>104</v>
      </c>
      <c r="D121" s="89"/>
      <c r="E121" s="90"/>
      <c r="F121" s="91"/>
      <c r="G121" s="64">
        <f>E121+F121</f>
        <v>0</v>
      </c>
      <c r="H121" s="90"/>
      <c r="I121" s="30">
        <f t="shared" ref="I121" si="14">H121+G121</f>
        <v>0</v>
      </c>
    </row>
    <row r="122" spans="1:9" ht="31.5" x14ac:dyDescent="0.25">
      <c r="B122" s="34" t="s">
        <v>105</v>
      </c>
      <c r="C122" s="35" t="s">
        <v>106</v>
      </c>
      <c r="D122" s="89"/>
      <c r="E122" s="90"/>
      <c r="F122" s="82">
        <f>F123+F128+F130+F132+F134+F126</f>
        <v>-2279.9620399999999</v>
      </c>
      <c r="G122" s="36">
        <f>G123+G128+G130+G132+G134+G126</f>
        <v>-2279.9620399999999</v>
      </c>
      <c r="H122" s="83">
        <f>H123+H128+H130+H132+H134+H126</f>
        <v>0</v>
      </c>
      <c r="I122" s="36">
        <f>I123+I128+I130+I132+I134+I126</f>
        <v>-2279.9620399999999</v>
      </c>
    </row>
    <row r="123" spans="1:9" ht="20.25" x14ac:dyDescent="0.25">
      <c r="A123" s="41">
        <v>912</v>
      </c>
      <c r="B123" s="34" t="s">
        <v>14</v>
      </c>
      <c r="C123" s="35"/>
      <c r="D123" s="89"/>
      <c r="E123" s="90"/>
      <c r="F123" s="82">
        <f>F124</f>
        <v>-89.847920000000002</v>
      </c>
      <c r="G123" s="36">
        <f t="shared" ref="G123:I126" si="15">SUM(G124)</f>
        <v>-89.847920000000002</v>
      </c>
      <c r="H123" s="83">
        <f>H125</f>
        <v>-5367.7195199999996</v>
      </c>
      <c r="I123" s="36">
        <f>SUM(I124:I125)</f>
        <v>-5457.5674399999998</v>
      </c>
    </row>
    <row r="124" spans="1:9" ht="31.5" x14ac:dyDescent="0.25">
      <c r="A124" s="27"/>
      <c r="B124" s="68" t="s">
        <v>135</v>
      </c>
      <c r="C124" s="51" t="s">
        <v>108</v>
      </c>
      <c r="D124" s="89"/>
      <c r="E124" s="90"/>
      <c r="F124" s="32">
        <v>-89.847920000000002</v>
      </c>
      <c r="G124" s="64">
        <f>E124+F124</f>
        <v>-89.847920000000002</v>
      </c>
      <c r="I124" s="30">
        <f>H124+G124</f>
        <v>-89.847920000000002</v>
      </c>
    </row>
    <row r="125" spans="1:9" ht="19.5" x14ac:dyDescent="0.25">
      <c r="A125" s="27"/>
      <c r="B125" s="68" t="s">
        <v>132</v>
      </c>
      <c r="C125" s="51" t="s">
        <v>133</v>
      </c>
      <c r="D125" s="89"/>
      <c r="E125" s="90"/>
      <c r="F125" s="32"/>
      <c r="G125" s="64"/>
      <c r="H125" s="33">
        <v>-5367.7195199999996</v>
      </c>
      <c r="I125" s="30">
        <f>H125+G125</f>
        <v>-5367.7195199999996</v>
      </c>
    </row>
    <row r="126" spans="1:9" ht="20.25" x14ac:dyDescent="0.25">
      <c r="A126" s="41">
        <v>914</v>
      </c>
      <c r="B126" s="34" t="s">
        <v>14</v>
      </c>
      <c r="C126" s="51"/>
      <c r="D126" s="89"/>
      <c r="E126" s="90"/>
      <c r="F126" s="82">
        <f>F127</f>
        <v>-5367.7195199999996</v>
      </c>
      <c r="G126" s="36">
        <f t="shared" si="15"/>
        <v>-5367.7195199999996</v>
      </c>
      <c r="H126" s="83">
        <f>H127</f>
        <v>5367.7195199999996</v>
      </c>
      <c r="I126" s="36">
        <f t="shared" si="15"/>
        <v>0</v>
      </c>
    </row>
    <row r="127" spans="1:9" ht="31.5" x14ac:dyDescent="0.25">
      <c r="A127" s="27"/>
      <c r="B127" s="68" t="s">
        <v>135</v>
      </c>
      <c r="C127" s="51" t="s">
        <v>108</v>
      </c>
      <c r="D127" s="89"/>
      <c r="E127" s="90"/>
      <c r="F127" s="32">
        <v>-5367.7195199999996</v>
      </c>
      <c r="G127" s="64">
        <f>E127+F127</f>
        <v>-5367.7195199999996</v>
      </c>
      <c r="H127" s="33">
        <v>5367.7195199999996</v>
      </c>
      <c r="I127" s="30">
        <f t="shared" ref="I127" si="16">H127+G127</f>
        <v>0</v>
      </c>
    </row>
    <row r="128" spans="1:9" ht="20.25" x14ac:dyDescent="0.25">
      <c r="A128" s="41">
        <v>915</v>
      </c>
      <c r="B128" s="34" t="s">
        <v>14</v>
      </c>
      <c r="C128" s="35"/>
      <c r="D128" s="89"/>
      <c r="E128" s="90"/>
      <c r="F128" s="82">
        <f>F129</f>
        <v>-144.48830000000001</v>
      </c>
      <c r="G128" s="36">
        <f t="shared" ref="G128:I128" si="17">SUM(G129)</f>
        <v>-144.48830000000001</v>
      </c>
      <c r="H128" s="83">
        <f>H129</f>
        <v>0</v>
      </c>
      <c r="I128" s="36">
        <f t="shared" si="17"/>
        <v>-144.48830000000001</v>
      </c>
    </row>
    <row r="129" spans="1:238" ht="31.5" x14ac:dyDescent="0.25">
      <c r="A129" s="27"/>
      <c r="B129" s="68" t="s">
        <v>135</v>
      </c>
      <c r="C129" s="51" t="s">
        <v>108</v>
      </c>
      <c r="D129" s="89"/>
      <c r="E129" s="90"/>
      <c r="F129" s="32">
        <v>-144.48830000000001</v>
      </c>
      <c r="G129" s="64">
        <f>E129+F129</f>
        <v>-144.48830000000001</v>
      </c>
      <c r="H129" s="33"/>
      <c r="I129" s="30">
        <f t="shared" ref="I129" si="18">H129+G129</f>
        <v>-144.48830000000001</v>
      </c>
    </row>
    <row r="130" spans="1:238" ht="20.25" x14ac:dyDescent="0.25">
      <c r="A130" s="41">
        <v>918</v>
      </c>
      <c r="B130" s="34" t="s">
        <v>14</v>
      </c>
      <c r="C130" s="35"/>
      <c r="D130" s="89"/>
      <c r="E130" s="90"/>
      <c r="F130" s="82">
        <f>F131</f>
        <v>3390.6936999999998</v>
      </c>
      <c r="G130" s="36">
        <f t="shared" ref="G130:I130" si="19">SUM(G131)</f>
        <v>3390.6936999999998</v>
      </c>
      <c r="H130" s="83">
        <f>H131</f>
        <v>0</v>
      </c>
      <c r="I130" s="36">
        <f t="shared" si="19"/>
        <v>3390.6936999999998</v>
      </c>
    </row>
    <row r="131" spans="1:238" ht="31.5" x14ac:dyDescent="0.25">
      <c r="A131" s="27"/>
      <c r="B131" s="68" t="s">
        <v>135</v>
      </c>
      <c r="C131" s="51" t="s">
        <v>108</v>
      </c>
      <c r="D131" s="89"/>
      <c r="E131" s="90"/>
      <c r="F131" s="32">
        <v>3390.6936999999998</v>
      </c>
      <c r="G131" s="64">
        <f>E131+F131</f>
        <v>3390.6936999999998</v>
      </c>
      <c r="H131" s="33"/>
      <c r="I131" s="30">
        <f t="shared" ref="I131" si="20">H131+G131</f>
        <v>3390.6936999999998</v>
      </c>
    </row>
    <row r="132" spans="1:238" ht="20.25" hidden="1" x14ac:dyDescent="0.25">
      <c r="A132" s="41">
        <v>919</v>
      </c>
      <c r="B132" s="34" t="s">
        <v>14</v>
      </c>
      <c r="C132" s="35"/>
      <c r="D132" s="89"/>
      <c r="E132" s="90"/>
      <c r="F132" s="82">
        <f>F133</f>
        <v>0</v>
      </c>
      <c r="G132" s="36">
        <f t="shared" ref="G132:I132" si="21">SUM(G133)</f>
        <v>0</v>
      </c>
      <c r="H132" s="83">
        <f>H133</f>
        <v>0</v>
      </c>
      <c r="I132" s="36">
        <f t="shared" si="21"/>
        <v>0</v>
      </c>
    </row>
    <row r="133" spans="1:238" ht="31.5" hidden="1" x14ac:dyDescent="0.25">
      <c r="A133" s="27"/>
      <c r="B133" s="68" t="s">
        <v>107</v>
      </c>
      <c r="C133" s="51" t="s">
        <v>108</v>
      </c>
      <c r="D133" s="89"/>
      <c r="E133" s="90"/>
      <c r="F133" s="91"/>
      <c r="G133" s="64">
        <f>E133+F133</f>
        <v>0</v>
      </c>
      <c r="H133" s="90"/>
      <c r="I133" s="64">
        <f>G133+H133</f>
        <v>0</v>
      </c>
    </row>
    <row r="134" spans="1:238" ht="20.25" x14ac:dyDescent="0.25">
      <c r="A134" s="41">
        <v>923</v>
      </c>
      <c r="B134" s="34" t="s">
        <v>14</v>
      </c>
      <c r="C134" s="35"/>
      <c r="D134" s="89"/>
      <c r="E134" s="90"/>
      <c r="F134" s="82">
        <f>F135</f>
        <v>-68.599999999999994</v>
      </c>
      <c r="G134" s="36">
        <f t="shared" ref="G134:I134" si="22">SUM(G135)</f>
        <v>-68.599999999999994</v>
      </c>
      <c r="H134" s="83">
        <f>H135</f>
        <v>0</v>
      </c>
      <c r="I134" s="36">
        <f t="shared" si="22"/>
        <v>-68.599999999999994</v>
      </c>
    </row>
    <row r="135" spans="1:238" ht="31.5" x14ac:dyDescent="0.25">
      <c r="A135" s="27"/>
      <c r="B135" s="68" t="s">
        <v>135</v>
      </c>
      <c r="C135" s="51" t="s">
        <v>108</v>
      </c>
      <c r="D135" s="89"/>
      <c r="E135" s="90"/>
      <c r="F135" s="32">
        <v>-68.599999999999994</v>
      </c>
      <c r="G135" s="64">
        <f>E135+F135</f>
        <v>-68.599999999999994</v>
      </c>
      <c r="H135" s="33"/>
      <c r="I135" s="30">
        <f>H135+G135</f>
        <v>-68.599999999999994</v>
      </c>
    </row>
    <row r="142" spans="1:238" s="2" customFormat="1" ht="33.75" customHeight="1" x14ac:dyDescent="0.25">
      <c r="B142" s="3"/>
      <c r="C142" s="4"/>
      <c r="D142" s="5"/>
      <c r="E142" s="6"/>
      <c r="F142" s="6"/>
      <c r="G142" s="5"/>
      <c r="H142" s="6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</row>
  </sheetData>
  <mergeCells count="1">
    <mergeCell ref="A16:C16"/>
  </mergeCells>
  <pageMargins left="0.70866141732283472" right="0.31496062992125984" top="0.74803149606299213" bottom="0.74803149606299213" header="0.31496062992125984" footer="0.31496062992125984"/>
  <pageSetup paperSize="9" scale="49" fitToHeight="3" orientation="portrait" r:id="rId1"/>
  <rowBreaks count="1" manualBreakCount="1">
    <brk id="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 2025</vt:lpstr>
      <vt:lpstr>'МБТ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rfu11</dc:creator>
  <cp:lastModifiedBy>RePack by Diakov</cp:lastModifiedBy>
  <cp:lastPrinted>2025-05-28T05:57:57Z</cp:lastPrinted>
  <dcterms:created xsi:type="dcterms:W3CDTF">2023-11-15T08:28:50Z</dcterms:created>
  <dcterms:modified xsi:type="dcterms:W3CDTF">2025-06-05T03:11:18Z</dcterms:modified>
</cp:coreProperties>
</file>